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9720" windowHeight="60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<sst xmlns="http://schemas.openxmlformats.org/spreadsheetml/2006/main" count="269" uniqueCount="135">
  <si>
    <t>量具重复性和再現性數据表</t>
  </si>
  <si>
    <t>APPRAISER/TRIAL #</t>
  </si>
  <si>
    <r>
      <t>評价人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試驗</t>
    </r>
    <r>
      <rPr>
        <sz val="8"/>
        <rFont val="Times New Roman"/>
        <family val="1"/>
      </rPr>
      <t>#</t>
    </r>
  </si>
  <si>
    <t xml:space="preserve">AVERAGE </t>
  </si>
  <si>
    <t>平均值</t>
  </si>
  <si>
    <r>
      <t>PART \</t>
    </r>
    <r>
      <rPr>
        <sz val="9"/>
        <rFont val="新細明體"/>
        <family val="1"/>
      </rPr>
      <t>零件</t>
    </r>
  </si>
  <si>
    <r>
      <t>4. Average \</t>
    </r>
    <r>
      <rPr>
        <sz val="9"/>
        <rFont val="新細明體"/>
        <family val="1"/>
      </rPr>
      <t>平均值</t>
    </r>
  </si>
  <si>
    <r>
      <t>5. Range \</t>
    </r>
    <r>
      <rPr>
        <sz val="9"/>
        <rFont val="新細明體"/>
        <family val="1"/>
      </rPr>
      <t>均差</t>
    </r>
  </si>
  <si>
    <r>
      <t>9. Average \</t>
    </r>
    <r>
      <rPr>
        <sz val="9"/>
        <rFont val="新細明體"/>
        <family val="1"/>
      </rPr>
      <t>平均值</t>
    </r>
  </si>
  <si>
    <r>
      <t>10</t>
    </r>
    <r>
      <rPr>
        <sz val="12"/>
        <rFont val="Times New Roman"/>
        <family val="1"/>
      </rPr>
      <t>. Range \</t>
    </r>
    <r>
      <rPr>
        <sz val="9"/>
        <rFont val="新細明體"/>
        <family val="1"/>
      </rPr>
      <t>均差</t>
    </r>
  </si>
  <si>
    <r>
      <t>14</t>
    </r>
    <r>
      <rPr>
        <sz val="12"/>
        <rFont val="Times New Roman"/>
        <family val="1"/>
      </rPr>
      <t>. Average \</t>
    </r>
    <r>
      <rPr>
        <sz val="9"/>
        <rFont val="新細明體"/>
        <family val="1"/>
      </rPr>
      <t>平均值</t>
    </r>
  </si>
  <si>
    <r>
      <t>15</t>
    </r>
    <r>
      <rPr>
        <sz val="12"/>
        <rFont val="Times New Roman"/>
        <family val="1"/>
      </rPr>
      <t>. Range \</t>
    </r>
    <r>
      <rPr>
        <sz val="9"/>
        <rFont val="新細明體"/>
        <family val="1"/>
      </rPr>
      <t>均差</t>
    </r>
  </si>
  <si>
    <r>
      <t>16.Part Average\</t>
    </r>
    <r>
      <rPr>
        <sz val="9"/>
        <rFont val="新細明體"/>
        <family val="1"/>
      </rPr>
      <t>零件平均值</t>
    </r>
    <r>
      <rPr>
        <sz val="9"/>
        <rFont val="Times New Roman"/>
        <family val="1"/>
      </rPr>
      <t>(Xp)</t>
    </r>
    <r>
      <rPr>
        <sz val="12"/>
        <rFont val="Times New Roman"/>
        <family val="1"/>
      </rPr>
      <t xml:space="preserve"> </t>
    </r>
  </si>
  <si>
    <r>
      <t>19.[R=          ]*[D</t>
    </r>
    <r>
      <rPr>
        <sz val="8"/>
        <rFont val="Times New Roman"/>
        <family val="1"/>
      </rPr>
      <t>4</t>
    </r>
    <r>
      <rPr>
        <sz val="12"/>
        <rFont val="Times New Roman"/>
        <family val="1"/>
      </rPr>
      <t>=            ]=UCL</t>
    </r>
    <r>
      <rPr>
        <sz val="8"/>
        <rFont val="Times New Roman"/>
        <family val="1"/>
      </rPr>
      <t>R</t>
    </r>
  </si>
  <si>
    <r>
      <t>20.[R=          ]*[D</t>
    </r>
    <r>
      <rPr>
        <sz val="8"/>
        <rFont val="Times New Roman"/>
        <family val="1"/>
      </rPr>
      <t>3</t>
    </r>
    <r>
      <rPr>
        <sz val="12"/>
        <rFont val="Times New Roman"/>
        <family val="1"/>
      </rPr>
      <t>=            ]=LCL</t>
    </r>
    <r>
      <rPr>
        <sz val="8"/>
        <rFont val="Times New Roman"/>
        <family val="1"/>
      </rPr>
      <t>R</t>
    </r>
  </si>
  <si>
    <t>individual R's . Circle those that ate beyond this limit .Identify the cause and correct .</t>
  </si>
  <si>
    <t xml:space="preserve">Repeat these readings using the same appeaiser and unit as originally used originally used </t>
  </si>
  <si>
    <t xml:space="preserve">or discard values and re-average and  recompute R and the limiting value form the remaining </t>
  </si>
  <si>
    <r>
      <t>D</t>
    </r>
    <r>
      <rPr>
        <sz val="9"/>
        <rFont val="Times New Roman"/>
        <family val="1"/>
      </rPr>
      <t>4</t>
    </r>
    <r>
      <rPr>
        <sz val="12"/>
        <rFont val="Times New Roman"/>
        <family val="1"/>
      </rPr>
      <t>=3.27for 2 trials 2.58 for trials ; D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>=0 for up to trials .UCL</t>
    </r>
    <r>
      <rPr>
        <sz val="9"/>
        <rFont val="Times New Roman"/>
        <family val="1"/>
      </rPr>
      <t>R</t>
    </r>
    <r>
      <rPr>
        <sz val="12"/>
        <rFont val="Times New Roman"/>
        <family val="1"/>
      </rPr>
      <t xml:space="preserve"> represents the limit of </t>
    </r>
  </si>
  <si>
    <r>
      <t>observation .\*</t>
    </r>
    <r>
      <rPr>
        <sz val="9"/>
        <rFont val="Times New Roman"/>
        <family val="1"/>
      </rPr>
      <t>D</t>
    </r>
    <r>
      <rPr>
        <sz val="6"/>
        <rFont val="Times New Roman"/>
        <family val="1"/>
      </rPr>
      <t>4</t>
    </r>
    <r>
      <rPr>
        <sz val="9"/>
        <rFont val="Times New Roman"/>
        <family val="1"/>
      </rPr>
      <t>=3.27(</t>
    </r>
    <r>
      <rPr>
        <sz val="9"/>
        <rFont val="新細明體"/>
        <family val="1"/>
      </rPr>
      <t>兩次試驗</t>
    </r>
    <r>
      <rPr>
        <sz val="9"/>
        <rFont val="Times New Roman"/>
        <family val="1"/>
      </rPr>
      <t>),D</t>
    </r>
    <r>
      <rPr>
        <sz val="6"/>
        <rFont val="Times New Roman"/>
        <family val="1"/>
      </rPr>
      <t>4</t>
    </r>
    <r>
      <rPr>
        <sz val="9"/>
        <rFont val="Times New Roman"/>
        <family val="1"/>
      </rPr>
      <t>=2.58(</t>
    </r>
    <r>
      <rPr>
        <sz val="9"/>
        <rFont val="新細明體"/>
        <family val="1"/>
      </rPr>
      <t>三次試驗</t>
    </r>
    <r>
      <rPr>
        <sz val="9"/>
        <rFont val="Times New Roman"/>
        <family val="1"/>
      </rPr>
      <t>);D</t>
    </r>
    <r>
      <rPr>
        <sz val="6"/>
        <rFont val="Times New Roman"/>
        <family val="1"/>
      </rPr>
      <t>3</t>
    </r>
    <r>
      <rPr>
        <sz val="9"/>
        <rFont val="Times New Roman"/>
        <family val="1"/>
      </rPr>
      <t>=0(</t>
    </r>
    <r>
      <rPr>
        <sz val="9"/>
        <rFont val="新細明體"/>
        <family val="1"/>
      </rPr>
      <t>不大于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次試驗</t>
    </r>
    <r>
      <rPr>
        <sz val="9"/>
        <rFont val="Times New Roman"/>
        <family val="1"/>
      </rPr>
      <t>),UCL</t>
    </r>
    <r>
      <rPr>
        <sz val="6"/>
        <rFont val="Times New Roman"/>
        <family val="1"/>
      </rPr>
      <t>R</t>
    </r>
    <r>
      <rPr>
        <sz val="9"/>
        <rFont val="新細明體"/>
        <family val="1"/>
      </rPr>
      <t>代表單個</t>
    </r>
    <r>
      <rPr>
        <sz val="9"/>
        <rFont val="Times New Roman"/>
        <family val="1"/>
      </rPr>
      <t>R</t>
    </r>
    <r>
      <rPr>
        <sz val="9"/>
        <rFont val="新細明體"/>
        <family val="1"/>
      </rPr>
      <t>的限值</t>
    </r>
    <r>
      <rPr>
        <sz val="9"/>
        <rFont val="Times New Roman"/>
        <family val="1"/>
      </rPr>
      <t>,</t>
    </r>
  </si>
  <si>
    <r>
      <t>值</t>
    </r>
    <r>
      <rPr>
        <sz val="9"/>
        <rFont val="Times New Roman"/>
        <family val="1"/>
      </rPr>
      <t xml:space="preserve">, </t>
    </r>
    <r>
      <rPr>
        <sz val="9"/>
        <rFont val="新細明體"/>
        <family val="1"/>
      </rPr>
      <t>由剩余測值再次計算</t>
    </r>
    <r>
      <rPr>
        <sz val="9"/>
        <rFont val="Times New Roman"/>
        <family val="1"/>
      </rPr>
      <t>R</t>
    </r>
    <r>
      <rPr>
        <sz val="9"/>
        <rFont val="新細明體"/>
        <family val="1"/>
      </rPr>
      <t>和限值</t>
    </r>
    <r>
      <rPr>
        <sz val="9"/>
        <rFont val="Times New Roman"/>
        <family val="1"/>
      </rPr>
      <t>.</t>
    </r>
  </si>
  <si>
    <r>
      <t>圈出那些超限的值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查明原因并糾正</t>
    </r>
    <r>
      <rPr>
        <sz val="9"/>
        <rFont val="Times New Roman"/>
        <family val="1"/>
      </rPr>
      <t>;</t>
    </r>
    <r>
      <rPr>
        <sz val="9"/>
        <rFont val="新細明體"/>
        <family val="1"/>
      </rPr>
      <t>同一評价人采用最初的儀器重复這些超限讀數据或者剔出這些超限</t>
    </r>
  </si>
  <si>
    <r>
      <t>Apprived By \</t>
    </r>
    <r>
      <rPr>
        <sz val="9"/>
        <rFont val="新細明體"/>
        <family val="1"/>
      </rPr>
      <t>核准</t>
    </r>
    <r>
      <rPr>
        <sz val="12"/>
        <rFont val="Times New Roman"/>
        <family val="1"/>
      </rPr>
      <t>:</t>
    </r>
  </si>
  <si>
    <r>
      <t>Beviewed By\</t>
    </r>
    <r>
      <rPr>
        <sz val="8"/>
        <rFont val="新細明體"/>
        <family val="1"/>
      </rPr>
      <t>審查</t>
    </r>
    <r>
      <rPr>
        <sz val="12"/>
        <rFont val="Times New Roman"/>
        <family val="1"/>
      </rPr>
      <t>:</t>
    </r>
  </si>
  <si>
    <r>
      <t>Prepared By\</t>
    </r>
    <r>
      <rPr>
        <sz val="8"/>
        <rFont val="新細明體"/>
        <family val="1"/>
      </rPr>
      <t>制表</t>
    </r>
    <r>
      <rPr>
        <sz val="12"/>
        <rFont val="Times New Roman"/>
        <family val="1"/>
      </rPr>
      <t>:</t>
    </r>
  </si>
  <si>
    <r>
      <t>Date \</t>
    </r>
    <r>
      <rPr>
        <sz val="8"/>
        <rFont val="新細明體"/>
        <family val="1"/>
      </rPr>
      <t>日期</t>
    </r>
    <r>
      <rPr>
        <sz val="8"/>
        <rFont val="Times New Roman"/>
        <family val="1"/>
      </rPr>
      <t>:</t>
    </r>
  </si>
  <si>
    <t xml:space="preserve">Gauge Repeatability and Reproducibility Date Sheet </t>
  </si>
  <si>
    <t>Xa=</t>
  </si>
  <si>
    <t>QR-112-01A</t>
  </si>
  <si>
    <t>Ra=</t>
  </si>
  <si>
    <t>Xb=</t>
  </si>
  <si>
    <t>Rb=</t>
  </si>
  <si>
    <t>Rp=</t>
  </si>
  <si>
    <t>R=</t>
  </si>
  <si>
    <t>Xc=</t>
  </si>
  <si>
    <t>Rc=</t>
  </si>
  <si>
    <r>
      <t>X</t>
    </r>
    <r>
      <rPr>
        <sz val="9"/>
        <rFont val="Times New Roman"/>
        <family val="1"/>
      </rPr>
      <t>DIFF</t>
    </r>
    <r>
      <rPr>
        <sz val="12"/>
        <rFont val="Times New Roman"/>
        <family val="1"/>
      </rPr>
      <t>=</t>
    </r>
  </si>
  <si>
    <t>量具重复性程再現性報告</t>
  </si>
  <si>
    <t xml:space="preserve">Gage Repeatabilty and Reproducibility Report </t>
  </si>
  <si>
    <r>
      <t>Gage Nmge \</t>
    </r>
    <r>
      <rPr>
        <sz val="8"/>
        <rFont val="新細明體"/>
        <family val="1"/>
      </rPr>
      <t>量具名稱</t>
    </r>
    <r>
      <rPr>
        <sz val="12"/>
        <rFont val="Times New Roman"/>
        <family val="1"/>
      </rPr>
      <t>:</t>
    </r>
  </si>
  <si>
    <r>
      <t>Date \</t>
    </r>
    <r>
      <rPr>
        <sz val="8"/>
        <rFont val="新細明體"/>
        <family val="1"/>
      </rPr>
      <t>日期</t>
    </r>
    <r>
      <rPr>
        <sz val="12"/>
        <rFont val="Times New Roman"/>
        <family val="1"/>
      </rPr>
      <t>:</t>
    </r>
  </si>
  <si>
    <r>
      <t>Characteristics \</t>
    </r>
    <r>
      <rPr>
        <sz val="8"/>
        <rFont val="新細明體"/>
        <family val="1"/>
      </rPr>
      <t>被測參數</t>
    </r>
    <r>
      <rPr>
        <sz val="12"/>
        <rFont val="Times New Roman"/>
        <family val="1"/>
      </rPr>
      <t>:</t>
    </r>
  </si>
  <si>
    <r>
      <t xml:space="preserve">  Gage NO\</t>
    </r>
    <r>
      <rPr>
        <sz val="8"/>
        <rFont val="新細明體"/>
        <family val="1"/>
      </rPr>
      <t>量具號</t>
    </r>
    <r>
      <rPr>
        <sz val="8"/>
        <rFont val="Times New Roman"/>
        <family val="1"/>
      </rPr>
      <t>:</t>
    </r>
  </si>
  <si>
    <r>
      <t>PerformedBy\</t>
    </r>
    <r>
      <rPr>
        <sz val="8"/>
        <rFont val="新細明體"/>
        <family val="1"/>
      </rPr>
      <t>操作者</t>
    </r>
    <r>
      <rPr>
        <sz val="12"/>
        <rFont val="Times New Roman"/>
        <family val="1"/>
      </rPr>
      <t>:</t>
    </r>
  </si>
  <si>
    <r>
      <t>From date sheet \</t>
    </r>
    <r>
      <rPr>
        <sz val="8"/>
        <rFont val="新細明體"/>
        <family val="1"/>
      </rPr>
      <t>根据數据表</t>
    </r>
    <r>
      <rPr>
        <sz val="12"/>
        <rFont val="Times New Roman"/>
        <family val="1"/>
      </rPr>
      <t>:</t>
    </r>
  </si>
  <si>
    <r>
      <t xml:space="preserve">  Gage Type \</t>
    </r>
    <r>
      <rPr>
        <sz val="8"/>
        <rFont val="新細明體"/>
        <family val="1"/>
      </rPr>
      <t>量具類型</t>
    </r>
    <r>
      <rPr>
        <sz val="12"/>
        <rFont val="Times New Roman"/>
        <family val="1"/>
      </rPr>
      <t>:</t>
    </r>
  </si>
  <si>
    <r>
      <t xml:space="preserve">Specification \ </t>
    </r>
    <r>
      <rPr>
        <sz val="8"/>
        <rFont val="新細明體"/>
        <family val="1"/>
      </rPr>
      <t>規格</t>
    </r>
    <r>
      <rPr>
        <sz val="12"/>
        <rFont val="Times New Roman"/>
        <family val="1"/>
      </rPr>
      <t>:</t>
    </r>
  </si>
  <si>
    <t>R=</t>
  </si>
  <si>
    <r>
      <t>X</t>
    </r>
    <r>
      <rPr>
        <sz val="9"/>
        <rFont val="Times New Roman"/>
        <family val="1"/>
      </rPr>
      <t>DIFF</t>
    </r>
    <r>
      <rPr>
        <sz val="12"/>
        <rFont val="Times New Roman"/>
        <family val="1"/>
      </rPr>
      <t>=</t>
    </r>
  </si>
  <si>
    <t>Rp=</t>
  </si>
  <si>
    <r>
      <t>Measurement Unit Analysis \</t>
    </r>
    <r>
      <rPr>
        <sz val="9"/>
        <rFont val="新細明體"/>
        <family val="1"/>
      </rPr>
      <t>測量設備分析</t>
    </r>
  </si>
  <si>
    <r>
      <t>Repeatability -Equipment Variation (EV)\</t>
    </r>
    <r>
      <rPr>
        <sz val="8"/>
        <rFont val="新細明體"/>
        <family val="1"/>
      </rPr>
      <t>重复性</t>
    </r>
    <r>
      <rPr>
        <sz val="8"/>
        <rFont val="Times New Roman"/>
        <family val="1"/>
      </rPr>
      <t>-</t>
    </r>
    <r>
      <rPr>
        <sz val="8"/>
        <rFont val="新細明體"/>
        <family val="1"/>
      </rPr>
      <t>評价人變差</t>
    </r>
  </si>
  <si>
    <t>EV=</t>
  </si>
  <si>
    <t>R*K1</t>
  </si>
  <si>
    <t>.=</t>
  </si>
  <si>
    <r>
      <t>Trials \</t>
    </r>
    <r>
      <rPr>
        <sz val="8"/>
        <rFont val="新細明體"/>
        <family val="1"/>
      </rPr>
      <t>試驗次數</t>
    </r>
  </si>
  <si>
    <t>K1</t>
  </si>
  <si>
    <r>
      <t>Reproducibility -Appraiser Variation (AV)\</t>
    </r>
    <r>
      <rPr>
        <sz val="8"/>
        <rFont val="新細明體"/>
        <family val="1"/>
      </rPr>
      <t>重复性和再現性</t>
    </r>
    <r>
      <rPr>
        <sz val="12"/>
        <rFont val="Times New Roman"/>
        <family val="1"/>
      </rPr>
      <t>(R&amp;R)</t>
    </r>
  </si>
  <si>
    <t>AV=</t>
  </si>
  <si>
    <r>
      <t>√</t>
    </r>
    <r>
      <rPr>
        <sz val="12"/>
        <rFont val="Times New Roman"/>
        <family val="1"/>
      </rPr>
      <t>[(</t>
    </r>
  </si>
  <si>
    <r>
      <t>Appraisers</t>
    </r>
    <r>
      <rPr>
        <sz val="12"/>
        <rFont val="Times New Roman"/>
        <family val="1"/>
      </rPr>
      <t>\</t>
    </r>
    <r>
      <rPr>
        <sz val="8"/>
        <rFont val="新細明體"/>
        <family val="1"/>
      </rPr>
      <t>評价人</t>
    </r>
  </si>
  <si>
    <r>
      <t>√</t>
    </r>
    <r>
      <rPr>
        <sz val="12"/>
        <rFont val="Times New Roman"/>
        <family val="1"/>
      </rPr>
      <t>[(X</t>
    </r>
    <r>
      <rPr>
        <sz val="8"/>
        <rFont val="Times New Roman"/>
        <family val="1"/>
      </rPr>
      <t>DIFF</t>
    </r>
    <r>
      <rPr>
        <sz val="12"/>
        <rFont val="Times New Roman"/>
        <family val="1"/>
      </rPr>
      <t>*K2)]2-(EV2/nr)]</t>
    </r>
  </si>
  <si>
    <t>./10*3</t>
  </si>
  <si>
    <r>
      <t xml:space="preserve">Repeatability &amp; Reproducibility (R&amp;R)\ </t>
    </r>
    <r>
      <rPr>
        <sz val="9"/>
        <rFont val="新細明體"/>
        <family val="1"/>
      </rPr>
      <t>重复性和再現性</t>
    </r>
    <r>
      <rPr>
        <sz val="9"/>
        <rFont val="Times New Roman"/>
        <family val="1"/>
      </rPr>
      <t>(R&amp;R)</t>
    </r>
  </si>
  <si>
    <t>R&amp;R=</t>
  </si>
  <si>
    <t>parts</t>
  </si>
  <si>
    <t>零件</t>
  </si>
  <si>
    <t>K3</t>
  </si>
  <si>
    <r>
      <t xml:space="preserve">Part Variation (PV)\ </t>
    </r>
    <r>
      <rPr>
        <sz val="8"/>
        <rFont val="新細明體"/>
        <family val="1"/>
      </rPr>
      <t>零件變差</t>
    </r>
    <r>
      <rPr>
        <sz val="8"/>
        <rFont val="Times New Roman"/>
        <family val="1"/>
      </rPr>
      <t>(PV)</t>
    </r>
  </si>
  <si>
    <t>PV=</t>
  </si>
  <si>
    <t>Rp*K3</t>
  </si>
  <si>
    <t>.=</t>
  </si>
  <si>
    <r>
      <t>Total Variation (TV)\</t>
    </r>
    <r>
      <rPr>
        <sz val="8"/>
        <rFont val="新細明體"/>
        <family val="1"/>
      </rPr>
      <t>總變差</t>
    </r>
    <r>
      <rPr>
        <sz val="8"/>
        <rFont val="Times New Roman"/>
        <family val="1"/>
      </rPr>
      <t>(TV)</t>
    </r>
  </si>
  <si>
    <t>TV=</t>
  </si>
  <si>
    <r>
      <t>√</t>
    </r>
    <r>
      <rPr>
        <sz val="12"/>
        <rFont val="Times New Roman"/>
        <family val="1"/>
      </rPr>
      <t>EV2*AV2</t>
    </r>
  </si>
  <si>
    <t>√</t>
  </si>
  <si>
    <r>
      <t>√</t>
    </r>
    <r>
      <rPr>
        <sz val="12"/>
        <rFont val="Times New Roman"/>
        <family val="1"/>
      </rPr>
      <t>R&amp;R2+PV2</t>
    </r>
  </si>
  <si>
    <r>
      <t>.=</t>
    </r>
    <r>
      <rPr>
        <sz val="12"/>
        <rFont val="新細明體"/>
        <family val="1"/>
      </rPr>
      <t>√</t>
    </r>
  </si>
  <si>
    <t xml:space="preserve">                               .=</t>
  </si>
  <si>
    <r>
      <t>All  calculations are based upon predicting 5.15 sigma (99.0% of the area the normal sixtribution curve).\</t>
    </r>
  </si>
  <si>
    <t xml:space="preserve">K1 is 5.15/d2 where d2 is dependent on the number of trials (m) and of parts time number of operations (g) which is assumed </t>
  </si>
  <si>
    <r>
      <t>to be greater than 15. D2 values ate from Table2,P.29\K1=5.15/d2,</t>
    </r>
    <r>
      <rPr>
        <sz val="7"/>
        <rFont val="新細明體"/>
        <family val="1"/>
      </rPr>
      <t>式中</t>
    </r>
    <r>
      <rPr>
        <sz val="7"/>
        <rFont val="Times New Roman"/>
        <family val="1"/>
      </rPr>
      <t>d2</t>
    </r>
    <r>
      <rPr>
        <sz val="7"/>
        <rFont val="新細明體"/>
        <family val="1"/>
      </rPr>
      <t>取決于試驗次數</t>
    </r>
    <r>
      <rPr>
        <sz val="7"/>
        <rFont val="Times New Roman"/>
        <family val="1"/>
      </rPr>
      <t>(m)</t>
    </r>
    <r>
      <rPr>
        <sz val="7"/>
        <rFont val="新細明體"/>
        <family val="1"/>
      </rPr>
      <t>和零件數目与操作者數量之積</t>
    </r>
    <r>
      <rPr>
        <sz val="7"/>
        <rFont val="Times New Roman"/>
        <family val="1"/>
      </rPr>
      <t>(g),g</t>
    </r>
    <r>
      <rPr>
        <sz val="7"/>
        <rFont val="新細明體"/>
        <family val="1"/>
      </rPr>
      <t>假定大于</t>
    </r>
    <r>
      <rPr>
        <sz val="7"/>
        <rFont val="Times New Roman"/>
        <family val="1"/>
      </rPr>
      <t>15.d2</t>
    </r>
    <r>
      <rPr>
        <sz val="7"/>
        <rFont val="新細明體"/>
        <family val="1"/>
      </rPr>
      <t>值來自表</t>
    </r>
    <r>
      <rPr>
        <sz val="7"/>
        <rFont val="Times New Roman"/>
        <family val="1"/>
      </rPr>
      <t>2.</t>
    </r>
  </si>
  <si>
    <r>
      <t>所有計算均基于預計</t>
    </r>
    <r>
      <rPr>
        <sz val="7"/>
        <rFont val="Times New Roman"/>
        <family val="1"/>
      </rPr>
      <t>5.15(</t>
    </r>
    <r>
      <rPr>
        <sz val="7"/>
        <rFont val="新細明體"/>
        <family val="1"/>
      </rPr>
      <t>正常分布曲線下</t>
    </r>
    <r>
      <rPr>
        <sz val="7"/>
        <rFont val="Times New Roman"/>
        <family val="1"/>
      </rPr>
      <t>99.0%</t>
    </r>
    <r>
      <rPr>
        <sz val="7"/>
        <rFont val="新細明體"/>
        <family val="1"/>
      </rPr>
      <t>的面積</t>
    </r>
    <r>
      <rPr>
        <sz val="7"/>
        <rFont val="Times New Roman"/>
        <family val="1"/>
      </rPr>
      <t>.</t>
    </r>
  </si>
  <si>
    <t>AV-if a megative value is dependent on the square root sign ,the appeaiser varistion (AV) defaults to zero (0).</t>
  </si>
  <si>
    <r>
      <t>\</t>
    </r>
    <r>
      <rPr>
        <sz val="10"/>
        <rFont val="新細明體"/>
        <family val="1"/>
      </rPr>
      <t>如果平方根符號下為負值運算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評价人變差</t>
    </r>
    <r>
      <rPr>
        <sz val="10"/>
        <rFont val="Times New Roman"/>
        <family val="1"/>
      </rPr>
      <t>(AV)</t>
    </r>
    <r>
      <rPr>
        <sz val="10"/>
        <rFont val="新細明體"/>
        <family val="1"/>
      </rPr>
      <t>缺省為</t>
    </r>
    <r>
      <rPr>
        <sz val="10"/>
        <rFont val="Times New Roman"/>
        <family val="1"/>
      </rPr>
      <t>(0).</t>
    </r>
  </si>
  <si>
    <t>K2 is 5.15/d2, where d2 is dependent on the number of operators (m) and (g) is 1,since there is only one range calculation .</t>
  </si>
  <si>
    <r>
      <t>\5.15\d2*,</t>
    </r>
    <r>
      <rPr>
        <sz val="10"/>
        <rFont val="新細明體"/>
        <family val="1"/>
      </rPr>
      <t>取決于評价人數量</t>
    </r>
    <r>
      <rPr>
        <sz val="10"/>
        <rFont val="Times New Roman"/>
        <family val="1"/>
      </rPr>
      <t>(m)</t>
    </r>
    <r>
      <rPr>
        <sz val="10"/>
        <rFont val="新細明體"/>
        <family val="1"/>
      </rPr>
      <t>和</t>
    </r>
    <r>
      <rPr>
        <sz val="10"/>
        <rFont val="Times New Roman"/>
        <family val="1"/>
      </rPr>
      <t>(g).g=1</t>
    </r>
    <r>
      <rPr>
        <sz val="10"/>
        <rFont val="新細明體"/>
        <family val="1"/>
      </rPr>
      <t>因為只有單极差計算</t>
    </r>
    <r>
      <rPr>
        <sz val="10"/>
        <rFont val="Times New Roman"/>
        <family val="1"/>
      </rPr>
      <t>.</t>
    </r>
  </si>
  <si>
    <t xml:space="preserve">K3 is 5.15/d2,where d2 id dependent on the number of parts (m)and (g)1,since there is only One range calculation </t>
  </si>
  <si>
    <r>
      <t>\5.15\d2,</t>
    </r>
    <r>
      <rPr>
        <sz val="10"/>
        <rFont val="新細明體"/>
        <family val="1"/>
      </rPr>
      <t>式中</t>
    </r>
    <r>
      <rPr>
        <sz val="10"/>
        <rFont val="Times New Roman"/>
        <family val="1"/>
      </rPr>
      <t>d2</t>
    </r>
    <r>
      <rPr>
        <sz val="10"/>
        <rFont val="新細明體"/>
        <family val="1"/>
      </rPr>
      <t>取決于零件數量</t>
    </r>
    <r>
      <rPr>
        <sz val="10"/>
        <rFont val="Times New Roman"/>
        <family val="1"/>
      </rPr>
      <t>(m)</t>
    </r>
    <r>
      <rPr>
        <sz val="10"/>
        <rFont val="新細明體"/>
        <family val="1"/>
      </rPr>
      <t>和</t>
    </r>
    <r>
      <rPr>
        <sz val="10"/>
        <rFont val="Times New Roman"/>
        <family val="1"/>
      </rPr>
      <t>(g),g=1</t>
    </r>
    <r>
      <rPr>
        <sz val="10"/>
        <rFont val="新細明體"/>
        <family val="1"/>
      </rPr>
      <t>因為只有單极計算</t>
    </r>
    <r>
      <rPr>
        <sz val="10"/>
        <rFont val="Times New Roman"/>
        <family val="1"/>
      </rPr>
      <t>.</t>
    </r>
  </si>
  <si>
    <t>d2*is obtained from Table 2,P.29,see also Table D3,"Quality Control and Industrial Statistic ",A.J.DUNCAN.</t>
  </si>
  <si>
    <r>
      <t>/d2*</t>
    </r>
    <r>
      <rPr>
        <sz val="8"/>
        <rFont val="新細明體"/>
        <family val="1"/>
      </rPr>
      <t>來源于表</t>
    </r>
    <r>
      <rPr>
        <sz val="8"/>
        <rFont val="Times New Roman"/>
        <family val="1"/>
      </rPr>
      <t>2;</t>
    </r>
    <r>
      <rPr>
        <sz val="8"/>
        <rFont val="新細明體"/>
        <family val="1"/>
      </rPr>
      <t>參見表</t>
    </r>
    <r>
      <rPr>
        <sz val="8"/>
        <rFont val="Times New Roman"/>
        <family val="1"/>
      </rPr>
      <t>D3,"</t>
    </r>
    <r>
      <rPr>
        <sz val="8"/>
        <rFont val="新細明體"/>
        <family val="1"/>
      </rPr>
      <t>質量控制和工業統計</t>
    </r>
    <r>
      <rPr>
        <sz val="8"/>
        <rFont val="Times New Roman"/>
        <family val="1"/>
      </rPr>
      <t>"A.J,DUNCAN.</t>
    </r>
  </si>
  <si>
    <r>
      <t>Approved By \</t>
    </r>
    <r>
      <rPr>
        <sz val="9"/>
        <rFont val="新細明體"/>
        <family val="1"/>
      </rPr>
      <t>核准</t>
    </r>
    <r>
      <rPr>
        <sz val="12"/>
        <rFont val="Times New Roman"/>
        <family val="1"/>
      </rPr>
      <t>:_____________    Reviewed By\</t>
    </r>
    <r>
      <rPr>
        <sz val="9"/>
        <rFont val="新細明體"/>
        <family val="1"/>
      </rPr>
      <t>審查</t>
    </r>
    <r>
      <rPr>
        <sz val="12"/>
        <rFont val="Times New Roman"/>
        <family val="1"/>
      </rPr>
      <t>:_______________     Prepated By\</t>
    </r>
    <r>
      <rPr>
        <sz val="9"/>
        <rFont val="新細明體"/>
        <family val="1"/>
      </rPr>
      <t>制表</t>
    </r>
    <r>
      <rPr>
        <sz val="12"/>
        <rFont val="Times New Roman"/>
        <family val="1"/>
      </rPr>
      <t>:______________</t>
    </r>
  </si>
  <si>
    <t>QR-112-02A</t>
  </si>
  <si>
    <r>
      <t>%Total Variation (TV)\</t>
    </r>
    <r>
      <rPr>
        <sz val="8"/>
        <rFont val="新細明體"/>
        <family val="1"/>
      </rPr>
      <t>總變差</t>
    </r>
    <r>
      <rPr>
        <sz val="8"/>
        <rFont val="Times New Roman"/>
        <family val="1"/>
      </rPr>
      <t>(TV)</t>
    </r>
  </si>
  <si>
    <t>%EV=</t>
  </si>
  <si>
    <t>100[EV/TV]</t>
  </si>
  <si>
    <t>100[</t>
  </si>
  <si>
    <t>%AV=100[AV/TV]</t>
  </si>
  <si>
    <r>
      <t>n=number of parts \</t>
    </r>
    <r>
      <rPr>
        <sz val="8"/>
        <rFont val="新細明體"/>
        <family val="1"/>
      </rPr>
      <t>零件數量</t>
    </r>
  </si>
  <si>
    <r>
      <t>r=number of trials \</t>
    </r>
    <r>
      <rPr>
        <sz val="8"/>
        <rFont val="新細明體"/>
        <family val="1"/>
      </rPr>
      <t>試驗次數</t>
    </r>
  </si>
  <si>
    <t>%R&amp;R=[R&amp;R/TV]</t>
  </si>
  <si>
    <t>%PV=100[PV/TV]</t>
  </si>
  <si>
    <t>R*K1</t>
  </si>
  <si>
    <t>P64700</t>
  </si>
  <si>
    <r>
      <t>ID/</t>
    </r>
    <r>
      <rPr>
        <sz val="10"/>
        <rFont val="新細明體"/>
        <family val="1"/>
      </rPr>
      <t>內徑</t>
    </r>
  </si>
  <si>
    <t>QLM077</t>
  </si>
  <si>
    <t>PJ-300</t>
  </si>
  <si>
    <r>
      <t>余冬仙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張惠治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周鋒華</t>
    </r>
  </si>
  <si>
    <t>12.16-12.42</t>
  </si>
  <si>
    <t>06.16.2000</t>
  </si>
  <si>
    <r>
      <t>Part NO.and Name</t>
    </r>
    <r>
      <rPr>
        <sz val="12"/>
        <rFont val="Times New Roman"/>
        <family val="1"/>
      </rPr>
      <t xml:space="preserve"> \</t>
    </r>
    <r>
      <rPr>
        <sz val="9"/>
        <rFont val="新細明體"/>
        <family val="1"/>
      </rPr>
      <t>零件號和名稱</t>
    </r>
    <r>
      <rPr>
        <sz val="12"/>
        <rFont val="Times New Roman"/>
        <family val="1"/>
      </rPr>
      <t>:</t>
    </r>
  </si>
  <si>
    <r>
      <t xml:space="preserve">17. [Ra= 0.008]+[Rb=0.005]+[Rc=0.007]/[#OF APPRAISERS \ </t>
    </r>
    <r>
      <rPr>
        <sz val="9"/>
        <rFont val="新細明體"/>
        <family val="1"/>
      </rPr>
      <t>評价人數量</t>
    </r>
    <r>
      <rPr>
        <sz val="12"/>
        <rFont val="Times New Roman"/>
        <family val="1"/>
      </rPr>
      <t>=3]=</t>
    </r>
  </si>
  <si>
    <r>
      <t>18.[MaxX=12.272]-[MinX=12.266]=X</t>
    </r>
    <r>
      <rPr>
        <sz val="8"/>
        <rFont val="Times New Roman"/>
        <family val="1"/>
      </rPr>
      <t>DIFF</t>
    </r>
  </si>
  <si>
    <t>Projector</t>
  </si>
  <si>
    <r>
      <t>Part NO.and Name</t>
    </r>
    <r>
      <rPr>
        <sz val="12"/>
        <rFont val="Times New Roman"/>
        <family val="1"/>
      </rPr>
      <t xml:space="preserve"> \</t>
    </r>
    <r>
      <rPr>
        <sz val="9"/>
        <rFont val="新細明體"/>
        <family val="1"/>
      </rPr>
      <t>零件號和名稱</t>
    </r>
    <r>
      <rPr>
        <sz val="12"/>
        <rFont val="Times New Roman"/>
        <family val="1"/>
      </rPr>
      <t>:</t>
    </r>
  </si>
  <si>
    <r>
      <t xml:space="preserve">1. A    </t>
    </r>
    <r>
      <rPr>
        <sz val="12"/>
        <rFont val="新細明體"/>
        <family val="1"/>
      </rPr>
      <t>余冬仙</t>
    </r>
    <r>
      <rPr>
        <sz val="12"/>
        <rFont val="Times New Roman"/>
        <family val="1"/>
      </rPr>
      <t xml:space="preserve">     1</t>
    </r>
  </si>
  <si>
    <t>2.                         2</t>
  </si>
  <si>
    <t>7.                       2</t>
  </si>
  <si>
    <t xml:space="preserve">8.                       3 </t>
  </si>
  <si>
    <t>3.                        3</t>
  </si>
  <si>
    <r>
      <t xml:space="preserve">11.C    </t>
    </r>
    <r>
      <rPr>
        <sz val="12"/>
        <rFont val="新細明體"/>
        <family val="1"/>
      </rPr>
      <t>周鋒華</t>
    </r>
    <r>
      <rPr>
        <sz val="12"/>
        <rFont val="Times New Roman"/>
        <family val="1"/>
      </rPr>
      <t xml:space="preserve">    1</t>
    </r>
  </si>
  <si>
    <t>12.                       2</t>
  </si>
  <si>
    <t>13.                       3</t>
  </si>
  <si>
    <r>
      <t xml:space="preserve">6. B   </t>
    </r>
    <r>
      <rPr>
        <sz val="12"/>
        <rFont val="新細明體"/>
        <family val="1"/>
      </rPr>
      <t>張惠治</t>
    </r>
    <r>
      <rPr>
        <sz val="12"/>
        <rFont val="Times New Roman"/>
        <family val="1"/>
      </rPr>
      <t xml:space="preserve">     1</t>
    </r>
  </si>
  <si>
    <r>
      <t xml:space="preserve">17. [Ra= 0.005]+[Rb=0.005]+[Rc= 0.006]/[#OF APPRAISERS \ </t>
    </r>
    <r>
      <rPr>
        <sz val="9"/>
        <rFont val="新細明體"/>
        <family val="1"/>
      </rPr>
      <t>評价人數量</t>
    </r>
    <r>
      <rPr>
        <sz val="12"/>
        <rFont val="Times New Roman"/>
        <family val="1"/>
      </rPr>
      <t>=3]=</t>
    </r>
  </si>
  <si>
    <r>
      <t>18.[MaxX= 2.566]-[MinX= 2.550]=X</t>
    </r>
    <r>
      <rPr>
        <sz val="8"/>
        <rFont val="Times New Roman"/>
        <family val="1"/>
      </rPr>
      <t>DIFF</t>
    </r>
  </si>
  <si>
    <t xml:space="preserve">Gauge Repeatability and Reproducibility Data Sheet </t>
  </si>
  <si>
    <t>1. A                     1</t>
  </si>
  <si>
    <t>3.                         3</t>
  </si>
  <si>
    <r>
      <t>4. Average /</t>
    </r>
    <r>
      <rPr>
        <sz val="9"/>
        <rFont val="新細明體"/>
        <family val="1"/>
      </rPr>
      <t>平均值</t>
    </r>
  </si>
  <si>
    <r>
      <t>5. Range /</t>
    </r>
    <r>
      <rPr>
        <sz val="9"/>
        <rFont val="新細明體"/>
        <family val="1"/>
      </rPr>
      <t>均差</t>
    </r>
  </si>
  <si>
    <t>6. B                    1</t>
  </si>
  <si>
    <r>
      <t>Product/</t>
    </r>
    <r>
      <rPr>
        <sz val="12"/>
        <rFont val="宋体"/>
        <family val="0"/>
      </rPr>
      <t>产品</t>
    </r>
  </si>
  <si>
    <r>
      <t>D</t>
    </r>
    <r>
      <rPr>
        <sz val="9"/>
        <rFont val="Times New Roman"/>
        <family val="1"/>
      </rPr>
      <t>4</t>
    </r>
    <r>
      <rPr>
        <sz val="12"/>
        <rFont val="Times New Roman"/>
        <family val="1"/>
      </rPr>
      <t xml:space="preserve">=3.27for 2 trials 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2.58 for3 trials ; D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>=0 for up to trials .UCL</t>
    </r>
    <r>
      <rPr>
        <sz val="9"/>
        <rFont val="Times New Roman"/>
        <family val="1"/>
      </rPr>
      <t>R</t>
    </r>
    <r>
      <rPr>
        <sz val="12"/>
        <rFont val="Times New Roman"/>
        <family val="1"/>
      </rPr>
      <t xml:space="preserve"> represents the limit of </t>
    </r>
  </si>
  <si>
    <r>
      <t>.=</t>
    </r>
    <r>
      <rPr>
        <sz val="12"/>
        <rFont val="新細明體"/>
        <family val="1"/>
      </rPr>
      <t>√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</si>
</sst>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_ "/>
    <numFmt numFmtId="189" formatCode="0.000_ "/>
    <numFmt numFmtId="190" formatCode="0.00_);[Red]\(0.00\)"/>
    <numFmt numFmtId="191" formatCode="0.000_);[Red]\(0.000\)"/>
    <numFmt numFmtId="192" formatCode="0.0%"/>
    <numFmt numFmtId="193" formatCode="0.00000_ 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7"/>
      <name val="新細明體"/>
      <family val="1"/>
    </font>
    <font>
      <sz val="7"/>
      <name val="Times New Roman"/>
      <family val="1"/>
    </font>
    <font>
      <sz val="11"/>
      <name val="新細明體"/>
      <family val="1"/>
    </font>
    <font>
      <sz val="6"/>
      <name val="新細明體"/>
      <family val="1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88" fontId="0" fillId="0" borderId="1" xfId="0" applyNumberFormat="1" applyBorder="1" applyAlignment="1">
      <alignment horizontal="center" vertical="center"/>
    </xf>
    <xf numFmtId="189" fontId="0" fillId="0" borderId="3" xfId="0" applyNumberFormat="1" applyBorder="1" applyAlignment="1">
      <alignment horizontal="left" vertical="center"/>
    </xf>
    <xf numFmtId="190" fontId="0" fillId="0" borderId="1" xfId="0" applyNumberFormat="1" applyBorder="1" applyAlignment="1">
      <alignment horizontal="center" vertical="center"/>
    </xf>
    <xf numFmtId="191" fontId="0" fillId="0" borderId="3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189" fontId="0" fillId="0" borderId="9" xfId="0" applyNumberFormat="1" applyBorder="1" applyAlignment="1">
      <alignment horizontal="left" vertical="center"/>
    </xf>
    <xf numFmtId="189" fontId="2" fillId="0" borderId="9" xfId="0" applyNumberFormat="1" applyFont="1" applyBorder="1" applyAlignment="1">
      <alignment vertical="center"/>
    </xf>
    <xf numFmtId="191" fontId="0" fillId="0" borderId="9" xfId="0" applyNumberForma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188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91" fontId="0" fillId="0" borderId="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188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92" fontId="0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0" fontId="8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0" fontId="9" fillId="0" borderId="0" xfId="0" applyNumberFormat="1" applyFont="1" applyBorder="1" applyAlignment="1">
      <alignment horizontal="center" vertical="center"/>
    </xf>
    <xf numFmtId="189" fontId="12" fillId="0" borderId="1" xfId="0" applyNumberFormat="1" applyFont="1" applyBorder="1" applyAlignment="1">
      <alignment horizontal="center" vertical="center"/>
    </xf>
    <xf numFmtId="189" fontId="2" fillId="0" borderId="9" xfId="0" applyNumberFormat="1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191" fontId="9" fillId="0" borderId="4" xfId="0" applyNumberFormat="1" applyFont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ill="1" applyBorder="1" applyAlignment="1">
      <alignment horizontal="center" vertical="center"/>
    </xf>
    <xf numFmtId="190" fontId="0" fillId="0" borderId="1" xfId="0" applyNumberFormat="1" applyFill="1" applyBorder="1" applyAlignment="1">
      <alignment horizontal="center" vertical="center"/>
    </xf>
    <xf numFmtId="193" fontId="1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92" fontId="9" fillId="0" borderId="0" xfId="0" applyNumberFormat="1" applyFont="1" applyBorder="1" applyAlignment="1">
      <alignment horizontal="center" vertical="center"/>
    </xf>
    <xf numFmtId="189" fontId="12" fillId="0" borderId="1" xfId="0" applyNumberFormat="1" applyFont="1" applyBorder="1" applyAlignment="1" applyProtection="1">
      <alignment horizontal="center" vertical="center"/>
      <protection hidden="1"/>
    </xf>
    <xf numFmtId="190" fontId="0" fillId="0" borderId="1" xfId="0" applyNumberForma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19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89" fontId="9" fillId="0" borderId="9" xfId="0" applyNumberFormat="1" applyFon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9" fontId="0" fillId="0" borderId="13" xfId="0" applyNumberFormat="1" applyBorder="1" applyAlignment="1">
      <alignment horizontal="left" vertical="center"/>
    </xf>
    <xf numFmtId="191" fontId="0" fillId="0" borderId="0" xfId="0" applyNumberFormat="1" applyBorder="1" applyAlignment="1">
      <alignment horizontal="center" vertical="center"/>
    </xf>
    <xf numFmtId="191" fontId="0" fillId="0" borderId="13" xfId="0" applyNumberForma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91" fontId="0" fillId="0" borderId="13" xfId="0" applyNumberForma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9" fontId="9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Border="1" applyAlignment="1">
      <alignment horizontal="center" vertical="center"/>
    </xf>
    <xf numFmtId="191" fontId="12" fillId="0" borderId="0" xfId="0" applyNumberFormat="1" applyFont="1" applyBorder="1" applyAlignment="1">
      <alignment horizontal="center" vertical="center"/>
    </xf>
    <xf numFmtId="189" fontId="9" fillId="0" borderId="9" xfId="0" applyNumberFormat="1" applyFont="1" applyBorder="1" applyAlignment="1">
      <alignment horizontal="left" vertical="center"/>
    </xf>
    <xf numFmtId="191" fontId="9" fillId="0" borderId="9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horizontal="left" vertical="center"/>
    </xf>
    <xf numFmtId="189" fontId="9" fillId="0" borderId="0" xfId="0" applyNumberFormat="1" applyFont="1" applyBorder="1" applyAlignment="1">
      <alignment horizontal="right" vertical="center"/>
    </xf>
    <xf numFmtId="193" fontId="13" fillId="0" borderId="0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9" fontId="0" fillId="0" borderId="0" xfId="0" applyNumberForma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workbookViewId="0" topLeftCell="A59">
      <selection activeCell="I69" sqref="I69"/>
    </sheetView>
  </sheetViews>
  <sheetFormatPr defaultColWidth="9.00390625" defaultRowHeight="20.25" customHeight="1"/>
  <cols>
    <col min="1" max="1" width="20.00390625" style="0" customWidth="1"/>
    <col min="2" max="2" width="6.125" style="0" customWidth="1"/>
    <col min="3" max="11" width="6.125" style="3" customWidth="1"/>
    <col min="12" max="12" width="6.875" style="3" customWidth="1"/>
    <col min="13" max="13" width="8.00390625" style="0" customWidth="1"/>
  </cols>
  <sheetData>
    <row r="1" spans="1:12" ht="33" customHeight="1">
      <c r="A1" s="154" t="s">
        <v>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4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3" ht="20.25" customHeight="1">
      <c r="A3" s="10" t="s">
        <v>1</v>
      </c>
      <c r="B3" s="152" t="s">
        <v>5</v>
      </c>
      <c r="C3" s="153"/>
      <c r="D3" s="153"/>
      <c r="E3" s="153"/>
      <c r="F3" s="153"/>
      <c r="G3" s="153"/>
      <c r="H3" s="153"/>
      <c r="I3" s="153"/>
      <c r="J3" s="153"/>
      <c r="K3" s="153"/>
      <c r="L3" s="20" t="s">
        <v>3</v>
      </c>
      <c r="M3" s="34"/>
    </row>
    <row r="4" spans="1:13" ht="20.25" customHeight="1">
      <c r="A4" s="11" t="s">
        <v>2</v>
      </c>
      <c r="B4" s="9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8">
        <v>10</v>
      </c>
      <c r="L4" s="26" t="s">
        <v>4</v>
      </c>
      <c r="M4" s="36"/>
    </row>
    <row r="5" spans="1:13" ht="24.75" customHeight="1">
      <c r="A5" s="13" t="s">
        <v>115</v>
      </c>
      <c r="B5" s="123">
        <v>12.29</v>
      </c>
      <c r="C5" s="124">
        <v>12.26</v>
      </c>
      <c r="D5" s="124">
        <v>12.24</v>
      </c>
      <c r="E5" s="124">
        <v>12.21</v>
      </c>
      <c r="F5" s="124">
        <v>12.33</v>
      </c>
      <c r="G5" s="124">
        <v>12.3</v>
      </c>
      <c r="H5" s="124">
        <v>12.27</v>
      </c>
      <c r="I5" s="124">
        <v>12.23</v>
      </c>
      <c r="J5" s="124">
        <v>12.27</v>
      </c>
      <c r="K5" s="124">
        <v>12.26</v>
      </c>
      <c r="L5" s="47"/>
      <c r="M5" s="32"/>
    </row>
    <row r="6" spans="1:13" ht="24.75" customHeight="1">
      <c r="A6" s="7" t="s">
        <v>116</v>
      </c>
      <c r="B6" s="123">
        <v>12.28</v>
      </c>
      <c r="C6" s="124">
        <v>12.26</v>
      </c>
      <c r="D6" s="124">
        <v>12.23</v>
      </c>
      <c r="E6" s="124">
        <v>12.21</v>
      </c>
      <c r="F6" s="124">
        <v>12.33</v>
      </c>
      <c r="G6" s="124">
        <v>12.31</v>
      </c>
      <c r="H6" s="124">
        <v>12.27</v>
      </c>
      <c r="I6" s="124">
        <v>12.23</v>
      </c>
      <c r="J6" s="124">
        <v>12.28</v>
      </c>
      <c r="K6" s="124">
        <v>12.26</v>
      </c>
      <c r="L6" s="47"/>
      <c r="M6" s="32"/>
    </row>
    <row r="7" spans="1:13" ht="24.75" customHeight="1">
      <c r="A7" s="7" t="s">
        <v>119</v>
      </c>
      <c r="B7" s="123">
        <v>12.28</v>
      </c>
      <c r="C7" s="124">
        <v>12.27</v>
      </c>
      <c r="D7" s="124">
        <v>12.23</v>
      </c>
      <c r="E7" s="124">
        <v>12.21</v>
      </c>
      <c r="F7" s="124">
        <v>12.34</v>
      </c>
      <c r="G7" s="124">
        <v>12.31</v>
      </c>
      <c r="H7" s="124">
        <v>12.28</v>
      </c>
      <c r="I7" s="124">
        <v>12.23</v>
      </c>
      <c r="J7" s="124">
        <v>12.27</v>
      </c>
      <c r="K7" s="124">
        <v>12.25</v>
      </c>
      <c r="L7" s="47"/>
      <c r="M7" s="32"/>
    </row>
    <row r="8" spans="1:13" ht="24.75" customHeight="1">
      <c r="A8" s="7" t="s">
        <v>6</v>
      </c>
      <c r="B8" s="129">
        <f>AVERAGE(B5:B7)</f>
        <v>12.283333333333333</v>
      </c>
      <c r="C8" s="129">
        <f aca="true" t="shared" si="0" ref="C8:K8">AVERAGE(C5:C7)</f>
        <v>12.263333333333334</v>
      </c>
      <c r="D8" s="129">
        <f t="shared" si="0"/>
        <v>12.233333333333334</v>
      </c>
      <c r="E8" s="129">
        <f t="shared" si="0"/>
        <v>12.21</v>
      </c>
      <c r="F8" s="129">
        <f t="shared" si="0"/>
        <v>12.333333333333334</v>
      </c>
      <c r="G8" s="129">
        <f t="shared" si="0"/>
        <v>12.306666666666667</v>
      </c>
      <c r="H8" s="129">
        <f t="shared" si="0"/>
        <v>12.273333333333333</v>
      </c>
      <c r="I8" s="129">
        <f t="shared" si="0"/>
        <v>12.229999999999999</v>
      </c>
      <c r="J8" s="129">
        <f t="shared" si="0"/>
        <v>12.273333333333332</v>
      </c>
      <c r="K8" s="129">
        <f t="shared" si="0"/>
        <v>12.256666666666666</v>
      </c>
      <c r="L8" s="48" t="s">
        <v>27</v>
      </c>
      <c r="M8" s="50">
        <f>AVERAGE(B8:K8)</f>
        <v>12.266333333333332</v>
      </c>
    </row>
    <row r="9" spans="1:13" ht="24.75" customHeight="1">
      <c r="A9" s="7" t="s">
        <v>7</v>
      </c>
      <c r="B9" s="130">
        <f>MAX(B5:B7)-MIN(B5:B7)</f>
        <v>0.009999999999999787</v>
      </c>
      <c r="C9" s="130">
        <f aca="true" t="shared" si="1" ref="C9:K9">MAX(C5:C7)-MIN(C5:C7)</f>
        <v>0.009999999999999787</v>
      </c>
      <c r="D9" s="130">
        <f t="shared" si="1"/>
        <v>0.009999999999999787</v>
      </c>
      <c r="E9" s="130">
        <f t="shared" si="1"/>
        <v>0</v>
      </c>
      <c r="F9" s="130">
        <f t="shared" si="1"/>
        <v>0.009999999999999787</v>
      </c>
      <c r="G9" s="130">
        <f t="shared" si="1"/>
        <v>0.009999999999999787</v>
      </c>
      <c r="H9" s="130">
        <f t="shared" si="1"/>
        <v>0.009999999999999787</v>
      </c>
      <c r="I9" s="130">
        <f t="shared" si="1"/>
        <v>0</v>
      </c>
      <c r="J9" s="130">
        <f t="shared" si="1"/>
        <v>0.009999999999999787</v>
      </c>
      <c r="K9" s="130">
        <f t="shared" si="1"/>
        <v>0.009999999999999787</v>
      </c>
      <c r="L9" s="48" t="s">
        <v>29</v>
      </c>
      <c r="M9" s="50">
        <f>AVERAGE(B9:K9)</f>
        <v>0.00799999999999983</v>
      </c>
    </row>
    <row r="10" spans="1:13" ht="24.75" customHeight="1">
      <c r="A10" s="7" t="s">
        <v>123</v>
      </c>
      <c r="B10" s="125">
        <v>12.3</v>
      </c>
      <c r="C10" s="125">
        <v>12.28</v>
      </c>
      <c r="D10" s="125">
        <v>12.24</v>
      </c>
      <c r="E10" s="125">
        <v>12.21</v>
      </c>
      <c r="F10" s="125">
        <v>12.32</v>
      </c>
      <c r="G10" s="125">
        <v>12.31</v>
      </c>
      <c r="H10" s="125">
        <v>12.26</v>
      </c>
      <c r="I10" s="125">
        <v>12.23</v>
      </c>
      <c r="J10" s="125">
        <v>12.27</v>
      </c>
      <c r="K10" s="125">
        <v>12.25</v>
      </c>
      <c r="L10" s="47"/>
      <c r="M10" s="32"/>
    </row>
    <row r="11" spans="1:13" ht="24.75" customHeight="1">
      <c r="A11" s="7" t="s">
        <v>117</v>
      </c>
      <c r="B11" s="125">
        <v>12.3</v>
      </c>
      <c r="C11" s="125">
        <v>12.27</v>
      </c>
      <c r="D11" s="125">
        <v>12.25</v>
      </c>
      <c r="E11" s="125">
        <v>12.21</v>
      </c>
      <c r="F11" s="125">
        <v>12.32</v>
      </c>
      <c r="G11" s="125">
        <v>12.3</v>
      </c>
      <c r="H11" s="125">
        <v>12.26</v>
      </c>
      <c r="I11" s="125">
        <v>12.23</v>
      </c>
      <c r="J11" s="125">
        <v>12.26</v>
      </c>
      <c r="K11" s="125">
        <v>12.25</v>
      </c>
      <c r="L11" s="47"/>
      <c r="M11" s="32"/>
    </row>
    <row r="12" spans="1:13" ht="24.75" customHeight="1">
      <c r="A12" s="7" t="s">
        <v>118</v>
      </c>
      <c r="B12" s="125">
        <v>12.3</v>
      </c>
      <c r="C12" s="125">
        <v>12.27</v>
      </c>
      <c r="D12" s="125">
        <v>12.25</v>
      </c>
      <c r="E12" s="125">
        <v>12.2</v>
      </c>
      <c r="F12" s="125">
        <v>12.32</v>
      </c>
      <c r="G12" s="125">
        <v>12.31</v>
      </c>
      <c r="H12" s="125">
        <v>12.26</v>
      </c>
      <c r="I12" s="125">
        <v>12.23</v>
      </c>
      <c r="J12" s="125">
        <v>12.26</v>
      </c>
      <c r="K12" s="125">
        <v>12.25</v>
      </c>
      <c r="L12" s="47"/>
      <c r="M12" s="32"/>
    </row>
    <row r="13" spans="1:13" ht="24.75" customHeight="1">
      <c r="A13" s="7" t="s">
        <v>8</v>
      </c>
      <c r="B13" s="119">
        <f>AVERAGE(B10:B12)</f>
        <v>12.300000000000002</v>
      </c>
      <c r="C13" s="119">
        <f aca="true" t="shared" si="2" ref="C13:K13">AVERAGE(C10:C12)</f>
        <v>12.273333333333332</v>
      </c>
      <c r="D13" s="119">
        <f t="shared" si="2"/>
        <v>12.246666666666668</v>
      </c>
      <c r="E13" s="119">
        <f t="shared" si="2"/>
        <v>12.206666666666669</v>
      </c>
      <c r="F13" s="119">
        <f t="shared" si="2"/>
        <v>12.32</v>
      </c>
      <c r="G13" s="119">
        <f t="shared" si="2"/>
        <v>12.306666666666667</v>
      </c>
      <c r="H13" s="119">
        <f t="shared" si="2"/>
        <v>12.26</v>
      </c>
      <c r="I13" s="119">
        <f t="shared" si="2"/>
        <v>12.229999999999999</v>
      </c>
      <c r="J13" s="119">
        <f t="shared" si="2"/>
        <v>12.263333333333334</v>
      </c>
      <c r="K13" s="119">
        <f t="shared" si="2"/>
        <v>12.25</v>
      </c>
      <c r="L13" s="48" t="s">
        <v>30</v>
      </c>
      <c r="M13" s="50">
        <f>AVERAGE(B13:K13)</f>
        <v>12.265666666666668</v>
      </c>
    </row>
    <row r="14" spans="1:13" ht="24.75" customHeight="1">
      <c r="A14" s="6" t="s">
        <v>9</v>
      </c>
      <c r="B14" s="49">
        <f>MAX(B10:B12)-MIN(B10:B12)</f>
        <v>0</v>
      </c>
      <c r="C14" s="49">
        <f aca="true" t="shared" si="3" ref="C14:K14">MAX(C10:C12)-MIN(C10:C12)</f>
        <v>0.009999999999999787</v>
      </c>
      <c r="D14" s="49">
        <f t="shared" si="3"/>
        <v>0.009999999999999787</v>
      </c>
      <c r="E14" s="49">
        <f t="shared" si="3"/>
        <v>0.010000000000001563</v>
      </c>
      <c r="F14" s="49">
        <f t="shared" si="3"/>
        <v>0</v>
      </c>
      <c r="G14" s="49">
        <f t="shared" si="3"/>
        <v>0.009999999999999787</v>
      </c>
      <c r="H14" s="49">
        <f t="shared" si="3"/>
        <v>0</v>
      </c>
      <c r="I14" s="49">
        <f t="shared" si="3"/>
        <v>0</v>
      </c>
      <c r="J14" s="49">
        <f t="shared" si="3"/>
        <v>0.009999999999999787</v>
      </c>
      <c r="K14" s="49">
        <f t="shared" si="3"/>
        <v>0</v>
      </c>
      <c r="L14" s="48" t="s">
        <v>31</v>
      </c>
      <c r="M14" s="50">
        <f>AVERAGE(B14:K14)</f>
        <v>0.005000000000000071</v>
      </c>
    </row>
    <row r="15" spans="1:13" ht="24.75" customHeight="1">
      <c r="A15" s="7" t="s">
        <v>120</v>
      </c>
      <c r="B15" s="124">
        <v>12.32</v>
      </c>
      <c r="C15" s="124">
        <v>12.29</v>
      </c>
      <c r="D15" s="124">
        <v>12.23</v>
      </c>
      <c r="E15" s="124">
        <v>12.22</v>
      </c>
      <c r="F15" s="124">
        <v>12.32</v>
      </c>
      <c r="G15" s="124">
        <v>12.29</v>
      </c>
      <c r="H15" s="124">
        <v>12.26</v>
      </c>
      <c r="I15" s="124">
        <v>12.25</v>
      </c>
      <c r="J15" s="124">
        <v>12.29</v>
      </c>
      <c r="K15" s="124">
        <v>12.27</v>
      </c>
      <c r="L15" s="47"/>
      <c r="M15" s="32"/>
    </row>
    <row r="16" spans="1:13" ht="24.75" customHeight="1">
      <c r="A16" s="7" t="s">
        <v>121</v>
      </c>
      <c r="B16" s="124">
        <v>12.32</v>
      </c>
      <c r="C16" s="124">
        <v>12.29</v>
      </c>
      <c r="D16" s="124">
        <v>12.23</v>
      </c>
      <c r="E16" s="124">
        <v>12.22</v>
      </c>
      <c r="F16" s="124">
        <v>12.31</v>
      </c>
      <c r="G16" s="124">
        <v>12.29</v>
      </c>
      <c r="H16" s="124">
        <v>12.26</v>
      </c>
      <c r="I16" s="124">
        <v>12.24</v>
      </c>
      <c r="J16" s="124">
        <v>12.29</v>
      </c>
      <c r="K16" s="124">
        <v>12.27</v>
      </c>
      <c r="L16" s="47"/>
      <c r="M16" s="32"/>
    </row>
    <row r="17" spans="1:13" ht="24.75" customHeight="1">
      <c r="A17" s="7" t="s">
        <v>122</v>
      </c>
      <c r="B17" s="124">
        <v>12.32</v>
      </c>
      <c r="C17" s="124">
        <v>12.28</v>
      </c>
      <c r="D17" s="124">
        <v>12.22</v>
      </c>
      <c r="E17" s="124">
        <v>12.23</v>
      </c>
      <c r="F17" s="124">
        <v>12.31</v>
      </c>
      <c r="G17" s="124">
        <v>12.29</v>
      </c>
      <c r="H17" s="124">
        <v>12.26</v>
      </c>
      <c r="I17" s="124">
        <v>12.24</v>
      </c>
      <c r="J17" s="124">
        <v>12.28</v>
      </c>
      <c r="K17" s="124">
        <v>12.26</v>
      </c>
      <c r="L17" s="47"/>
      <c r="M17" s="32"/>
    </row>
    <row r="18" spans="1:13" ht="24.75" customHeight="1">
      <c r="A18" s="6" t="s">
        <v>10</v>
      </c>
      <c r="B18" s="119">
        <f>AVERAGE(B15:B17)</f>
        <v>12.32</v>
      </c>
      <c r="C18" s="119">
        <f aca="true" t="shared" si="4" ref="C18:K18">AVERAGE(C15:C17)</f>
        <v>12.286666666666667</v>
      </c>
      <c r="D18" s="119">
        <f t="shared" si="4"/>
        <v>12.226666666666667</v>
      </c>
      <c r="E18" s="119">
        <f t="shared" si="4"/>
        <v>12.223333333333334</v>
      </c>
      <c r="F18" s="119">
        <f t="shared" si="4"/>
        <v>12.313333333333334</v>
      </c>
      <c r="G18" s="119">
        <f t="shared" si="4"/>
        <v>12.29</v>
      </c>
      <c r="H18" s="119">
        <f t="shared" si="4"/>
        <v>12.26</v>
      </c>
      <c r="I18" s="119">
        <f t="shared" si="4"/>
        <v>12.243333333333334</v>
      </c>
      <c r="J18" s="119">
        <f t="shared" si="4"/>
        <v>12.286666666666667</v>
      </c>
      <c r="K18" s="119">
        <f t="shared" si="4"/>
        <v>12.266666666666666</v>
      </c>
      <c r="L18" s="48" t="s">
        <v>34</v>
      </c>
      <c r="M18" s="50">
        <f>AVERAGE(B18:K18)</f>
        <v>12.271666666666667</v>
      </c>
    </row>
    <row r="19" spans="1:13" ht="24.75" customHeight="1">
      <c r="A19" s="6" t="s">
        <v>11</v>
      </c>
      <c r="B19" s="49">
        <f>MAX(B15:B17)-MIN(B15:B17)</f>
        <v>0</v>
      </c>
      <c r="C19" s="49">
        <f aca="true" t="shared" si="5" ref="C19:K19">MAX(C15:C17)-MIN(C15:C17)</f>
        <v>0.009999999999999787</v>
      </c>
      <c r="D19" s="49">
        <f t="shared" si="5"/>
        <v>0.009999999999999787</v>
      </c>
      <c r="E19" s="49">
        <f t="shared" si="5"/>
        <v>0.009999999999999787</v>
      </c>
      <c r="F19" s="49">
        <f t="shared" si="5"/>
        <v>0.009999999999999787</v>
      </c>
      <c r="G19" s="49">
        <f t="shared" si="5"/>
        <v>0</v>
      </c>
      <c r="H19" s="49">
        <f t="shared" si="5"/>
        <v>0</v>
      </c>
      <c r="I19" s="49">
        <f t="shared" si="5"/>
        <v>0.009999999999999787</v>
      </c>
      <c r="J19" s="49">
        <f t="shared" si="5"/>
        <v>0.009999999999999787</v>
      </c>
      <c r="K19" s="49">
        <f t="shared" si="5"/>
        <v>0.009999999999999787</v>
      </c>
      <c r="L19" s="48" t="s">
        <v>35</v>
      </c>
      <c r="M19" s="50">
        <f>AVERAGE(B19:K19)</f>
        <v>0.006999999999999851</v>
      </c>
    </row>
    <row r="20" spans="1:13" ht="28.5" customHeight="1">
      <c r="A20" s="14" t="s">
        <v>12</v>
      </c>
      <c r="B20" s="122">
        <f>AVERAGE(B5:B7,B10:B12,B15:B17)</f>
        <v>12.301111111111108</v>
      </c>
      <c r="C20" s="122">
        <f aca="true" t="shared" si="6" ref="C20:K20">AVERAGE(C5:C7,C10:C12,C15:C17)</f>
        <v>12.274444444444445</v>
      </c>
      <c r="D20" s="122">
        <f t="shared" si="6"/>
        <v>12.235555555555557</v>
      </c>
      <c r="E20" s="122">
        <f t="shared" si="6"/>
        <v>12.213333333333333</v>
      </c>
      <c r="F20" s="122">
        <f t="shared" si="6"/>
        <v>12.322222222222223</v>
      </c>
      <c r="G20" s="122">
        <f t="shared" si="6"/>
        <v>12.301111111111108</v>
      </c>
      <c r="H20" s="122">
        <f t="shared" si="6"/>
        <v>12.264444444444445</v>
      </c>
      <c r="I20" s="122">
        <f t="shared" si="6"/>
        <v>12.234444444444444</v>
      </c>
      <c r="J20" s="122">
        <f t="shared" si="6"/>
        <v>12.274444444444441</v>
      </c>
      <c r="K20" s="122">
        <f t="shared" si="6"/>
        <v>12.257777777777777</v>
      </c>
      <c r="L20" s="48" t="s">
        <v>32</v>
      </c>
      <c r="M20" s="52">
        <f>MAX(B20:K20)-MIN(B20:K20)</f>
        <v>0.10888888888888992</v>
      </c>
    </row>
    <row r="21" spans="1:13" ht="24.75" customHeight="1">
      <c r="A21" s="15" t="s">
        <v>111</v>
      </c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2" t="s">
        <v>33</v>
      </c>
      <c r="M21" s="50">
        <f>SUM(M9+M14+M19)/3</f>
        <v>0.006666666666666584</v>
      </c>
    </row>
    <row r="22" spans="1:13" ht="24.75" customHeight="1">
      <c r="A22" s="15" t="s">
        <v>112</v>
      </c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46" t="s">
        <v>36</v>
      </c>
      <c r="M22" s="50">
        <f>MAX(M8,M13,M18)-MIN(M8,M13,M18)</f>
        <v>0.005999999999998451</v>
      </c>
    </row>
    <row r="23" spans="1:13" ht="24.75" customHeight="1">
      <c r="A23" s="15" t="s">
        <v>13</v>
      </c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8"/>
      <c r="M23" s="9"/>
    </row>
    <row r="24" spans="1:13" ht="24.75" customHeight="1">
      <c r="A24" s="15" t="s">
        <v>14</v>
      </c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37"/>
      <c r="M24" s="18"/>
    </row>
    <row r="25" spans="1:13" ht="21.75" customHeight="1">
      <c r="A25" s="20" t="s">
        <v>18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M25" s="34"/>
    </row>
    <row r="26" spans="1:13" ht="21.75" customHeight="1">
      <c r="A26" s="23" t="s">
        <v>15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38"/>
      <c r="M26" s="36"/>
    </row>
    <row r="27" spans="1:13" ht="21.75" customHeight="1">
      <c r="A27" s="23" t="s">
        <v>16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38"/>
      <c r="M27" s="36"/>
    </row>
    <row r="28" spans="1:13" ht="21.75" customHeight="1">
      <c r="A28" s="23" t="s">
        <v>17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38"/>
      <c r="M28" s="36"/>
    </row>
    <row r="29" spans="1:13" ht="21.75" customHeight="1">
      <c r="A29" s="23" t="s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38"/>
      <c r="M29" s="36"/>
    </row>
    <row r="30" spans="1:13" ht="21.75" customHeight="1">
      <c r="A30" s="26" t="s">
        <v>21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38"/>
      <c r="M30" s="36"/>
    </row>
    <row r="31" spans="1:13" ht="21.75" customHeight="1">
      <c r="A31" s="29" t="s">
        <v>20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9"/>
      <c r="M31" s="35"/>
    </row>
    <row r="32" spans="1:13" ht="20.25" customHeight="1">
      <c r="A32" s="40" t="s">
        <v>22</v>
      </c>
      <c r="B32" s="41"/>
      <c r="C32" s="42" t="s">
        <v>23</v>
      </c>
      <c r="D32" s="1"/>
      <c r="E32" s="1"/>
      <c r="F32" s="43"/>
      <c r="G32" s="44"/>
      <c r="H32" s="2" t="s">
        <v>24</v>
      </c>
      <c r="I32" s="1"/>
      <c r="J32" s="43"/>
      <c r="K32" s="42" t="s">
        <v>25</v>
      </c>
      <c r="L32" s="1"/>
      <c r="M32" s="45"/>
    </row>
    <row r="33" ht="20.25" customHeight="1">
      <c r="L33" s="4" t="s">
        <v>28</v>
      </c>
    </row>
    <row r="34" spans="1:13" ht="32.25" customHeight="1">
      <c r="A34" s="154" t="s">
        <v>38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spans="1:13" ht="30" customHeight="1">
      <c r="A35" s="151" t="s">
        <v>37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45" customFormat="1" ht="18.75" customHeight="1">
      <c r="A36" s="131" t="s">
        <v>114</v>
      </c>
      <c r="B36" s="55"/>
      <c r="C36" s="58" t="s">
        <v>103</v>
      </c>
      <c r="D36" s="56"/>
      <c r="E36" s="55"/>
      <c r="F36" s="4" t="s">
        <v>39</v>
      </c>
      <c r="G36" s="55"/>
      <c r="H36" s="58" t="s">
        <v>113</v>
      </c>
      <c r="I36" s="56"/>
      <c r="J36" s="54" t="s">
        <v>40</v>
      </c>
      <c r="K36" s="55"/>
      <c r="L36" s="58" t="s">
        <v>109</v>
      </c>
      <c r="M36" s="56"/>
    </row>
    <row r="37" spans="1:13" s="45" customFormat="1" ht="18.75" customHeight="1">
      <c r="A37" s="54" t="s">
        <v>41</v>
      </c>
      <c r="B37" s="55"/>
      <c r="C37" s="114" t="s">
        <v>104</v>
      </c>
      <c r="D37" s="57"/>
      <c r="E37" s="54" t="s">
        <v>42</v>
      </c>
      <c r="F37" s="55"/>
      <c r="G37" s="55"/>
      <c r="H37" s="114" t="s">
        <v>105</v>
      </c>
      <c r="I37" s="57"/>
      <c r="J37" s="54" t="s">
        <v>43</v>
      </c>
      <c r="K37" s="55"/>
      <c r="L37" s="55"/>
      <c r="M37" s="55"/>
    </row>
    <row r="38" spans="1:13" s="45" customFormat="1" ht="18.75" customHeight="1">
      <c r="A38" s="40" t="s">
        <v>46</v>
      </c>
      <c r="B38" s="55"/>
      <c r="C38" s="114" t="s">
        <v>108</v>
      </c>
      <c r="D38" s="57"/>
      <c r="E38" s="54" t="s">
        <v>45</v>
      </c>
      <c r="F38" s="55"/>
      <c r="G38" s="55"/>
      <c r="H38" s="114" t="s">
        <v>106</v>
      </c>
      <c r="I38" s="57"/>
      <c r="J38" s="55"/>
      <c r="K38" s="56" t="s">
        <v>107</v>
      </c>
      <c r="L38" s="56"/>
      <c r="M38" s="56"/>
    </row>
    <row r="39" spans="1:13" s="45" customFormat="1" ht="18.75" customHeight="1">
      <c r="A39" s="58" t="s">
        <v>44</v>
      </c>
      <c r="B39" s="56"/>
      <c r="C39" s="59" t="s">
        <v>47</v>
      </c>
      <c r="D39" s="60">
        <f>M21</f>
        <v>0.006666666666666584</v>
      </c>
      <c r="E39" s="56"/>
      <c r="F39" s="58" t="s">
        <v>48</v>
      </c>
      <c r="G39" s="61">
        <f>M22</f>
        <v>0.005999999999998451</v>
      </c>
      <c r="H39" s="56"/>
      <c r="I39" s="58" t="s">
        <v>49</v>
      </c>
      <c r="J39" s="62">
        <f>M20</f>
        <v>0.10888888888888992</v>
      </c>
      <c r="K39" s="56"/>
      <c r="L39" s="56"/>
      <c r="M39" s="56"/>
    </row>
    <row r="40" spans="1:13" s="45" customFormat="1" ht="18.75" customHeight="1">
      <c r="A40" s="63" t="s">
        <v>50</v>
      </c>
      <c r="B40" s="57"/>
      <c r="C40" s="57"/>
      <c r="D40" s="57"/>
      <c r="E40" s="57"/>
      <c r="F40" s="57"/>
      <c r="G40" s="57"/>
      <c r="H40" s="64"/>
      <c r="I40" s="114" t="s">
        <v>93</v>
      </c>
      <c r="J40" s="57"/>
      <c r="K40" s="57"/>
      <c r="L40" s="57"/>
      <c r="M40" s="64"/>
    </row>
    <row r="41" spans="1:13" s="53" customFormat="1" ht="18.75" customHeight="1">
      <c r="A41" s="70" t="s">
        <v>51</v>
      </c>
      <c r="B41" s="22"/>
      <c r="C41" s="22"/>
      <c r="D41" s="22"/>
      <c r="E41" s="22"/>
      <c r="F41" s="22"/>
      <c r="G41" s="22"/>
      <c r="H41" s="65"/>
      <c r="I41" s="70"/>
      <c r="J41" s="90" t="s">
        <v>94</v>
      </c>
      <c r="K41" s="115" t="s">
        <v>95</v>
      </c>
      <c r="L41" s="17"/>
      <c r="M41" s="65"/>
    </row>
    <row r="42" spans="1:13" ht="18.75" customHeight="1">
      <c r="A42" s="74" t="s">
        <v>52</v>
      </c>
      <c r="B42" s="75" t="s">
        <v>53</v>
      </c>
      <c r="C42" s="33"/>
      <c r="D42" s="33"/>
      <c r="E42" s="33"/>
      <c r="F42" s="70" t="s">
        <v>55</v>
      </c>
      <c r="G42" s="18"/>
      <c r="H42" s="71" t="s">
        <v>56</v>
      </c>
      <c r="I42" s="38"/>
      <c r="J42" s="88" t="s">
        <v>71</v>
      </c>
      <c r="K42" s="88" t="s">
        <v>96</v>
      </c>
      <c r="L42" s="135">
        <f>B44</f>
        <v>0.02033333333333308</v>
      </c>
      <c r="M42" s="136">
        <f>B61</f>
        <v>0.17843940978092082</v>
      </c>
    </row>
    <row r="43" spans="1:13" ht="18.75" customHeight="1">
      <c r="A43" s="74" t="s">
        <v>54</v>
      </c>
      <c r="B43" s="78">
        <f>D39</f>
        <v>0.006666666666666584</v>
      </c>
      <c r="C43" s="25">
        <f>H44</f>
        <v>3.05</v>
      </c>
      <c r="D43" s="33"/>
      <c r="E43" s="33"/>
      <c r="F43" s="72">
        <v>2</v>
      </c>
      <c r="G43" s="17"/>
      <c r="H43" s="69">
        <v>4.56</v>
      </c>
      <c r="I43" s="38"/>
      <c r="J43" s="88" t="s">
        <v>71</v>
      </c>
      <c r="K43" s="116">
        <f>(L42/M42)</f>
        <v>0.11395091117089745</v>
      </c>
      <c r="L43" s="33"/>
      <c r="M43" s="66"/>
    </row>
    <row r="44" spans="1:13" ht="18.75" customHeight="1">
      <c r="A44" s="87" t="s">
        <v>54</v>
      </c>
      <c r="B44" s="120">
        <f>D39*H44</f>
        <v>0.02033333333333308</v>
      </c>
      <c r="C44" s="19"/>
      <c r="D44" s="19"/>
      <c r="E44" s="67"/>
      <c r="F44" s="73">
        <v>3</v>
      </c>
      <c r="G44" s="19"/>
      <c r="H44" s="68">
        <v>3.05</v>
      </c>
      <c r="I44" s="39"/>
      <c r="J44" s="82"/>
      <c r="K44" s="19"/>
      <c r="L44" s="19"/>
      <c r="M44" s="67"/>
    </row>
    <row r="45" spans="1:13" ht="18.75" customHeight="1">
      <c r="A45" s="94" t="s">
        <v>57</v>
      </c>
      <c r="B45" s="33"/>
      <c r="C45" s="33"/>
      <c r="D45" s="33"/>
      <c r="E45" s="33"/>
      <c r="F45" s="33"/>
      <c r="G45" s="33"/>
      <c r="H45" s="66"/>
      <c r="I45" s="33"/>
      <c r="J45" s="90" t="s">
        <v>97</v>
      </c>
      <c r="K45" s="33"/>
      <c r="L45" s="33"/>
      <c r="M45" s="66"/>
    </row>
    <row r="46" spans="1:13" ht="18.75" customHeight="1">
      <c r="A46" s="89" t="s">
        <v>58</v>
      </c>
      <c r="B46" s="25" t="s">
        <v>61</v>
      </c>
      <c r="C46" s="33"/>
      <c r="D46" s="33"/>
      <c r="E46" s="33"/>
      <c r="F46" s="33"/>
      <c r="G46" s="33"/>
      <c r="H46" s="66"/>
      <c r="I46" s="33"/>
      <c r="J46" s="88" t="s">
        <v>71</v>
      </c>
      <c r="K46" s="88" t="s">
        <v>96</v>
      </c>
      <c r="L46" s="137">
        <f>B49</f>
        <v>0.01761302127740586</v>
      </c>
      <c r="M46" s="140">
        <f>B61</f>
        <v>0.17843940978092082</v>
      </c>
    </row>
    <row r="47" spans="1:13" ht="18.75" customHeight="1">
      <c r="A47" s="89" t="s">
        <v>54</v>
      </c>
      <c r="B47" s="77" t="s">
        <v>59</v>
      </c>
      <c r="C47" s="95">
        <f>G39</f>
        <v>0.005999999999998451</v>
      </c>
      <c r="D47" s="96">
        <f>H49</f>
        <v>2.7</v>
      </c>
      <c r="E47" s="121">
        <f>B44</f>
        <v>0.02033333333333308</v>
      </c>
      <c r="F47" s="90" t="s">
        <v>62</v>
      </c>
      <c r="G47" s="33"/>
      <c r="H47" s="67"/>
      <c r="I47" s="33"/>
      <c r="J47" s="88" t="s">
        <v>71</v>
      </c>
      <c r="K47" s="118">
        <f>L46/M46</f>
        <v>0.09870589293604068</v>
      </c>
      <c r="L47" s="33"/>
      <c r="M47" s="66"/>
    </row>
    <row r="48" spans="1:13" ht="18.75" customHeight="1">
      <c r="A48" s="89" t="s">
        <v>54</v>
      </c>
      <c r="B48" s="126">
        <f>(G39*H48)*(G39*H48)-(B44*B44/30)</f>
        <v>0.0003102185185183516</v>
      </c>
      <c r="C48" s="33"/>
      <c r="D48" s="33"/>
      <c r="E48" s="133" t="s">
        <v>60</v>
      </c>
      <c r="F48" s="127"/>
      <c r="G48" s="9">
        <v>2</v>
      </c>
      <c r="H48" s="5">
        <v>3</v>
      </c>
      <c r="I48" s="97" t="s">
        <v>98</v>
      </c>
      <c r="J48" s="77"/>
      <c r="K48" s="33"/>
      <c r="L48" s="33"/>
      <c r="M48" s="66"/>
    </row>
    <row r="49" spans="1:13" ht="18.75" customHeight="1">
      <c r="A49" s="80" t="s">
        <v>54</v>
      </c>
      <c r="B49" s="19">
        <f>SQRT(B48)</f>
        <v>0.01761302127740586</v>
      </c>
      <c r="C49" s="19"/>
      <c r="D49" s="19"/>
      <c r="E49" s="80" t="s">
        <v>56</v>
      </c>
      <c r="F49" s="67"/>
      <c r="G49" s="81">
        <v>3.65</v>
      </c>
      <c r="H49" s="49">
        <v>2.7</v>
      </c>
      <c r="I49" s="117" t="s">
        <v>99</v>
      </c>
      <c r="J49" s="82"/>
      <c r="K49" s="19"/>
      <c r="L49" s="19"/>
      <c r="M49" s="67"/>
    </row>
    <row r="50" spans="1:13" ht="18.75" customHeight="1">
      <c r="A50" s="97" t="s">
        <v>63</v>
      </c>
      <c r="B50" s="33"/>
      <c r="C50" s="33"/>
      <c r="D50" s="33"/>
      <c r="E50" s="33"/>
      <c r="F50" s="33"/>
      <c r="G50" s="33"/>
      <c r="H50" s="18"/>
      <c r="I50" s="25"/>
      <c r="J50" s="93" t="s">
        <v>100</v>
      </c>
      <c r="K50" s="33"/>
      <c r="L50" s="33"/>
      <c r="M50" s="66"/>
    </row>
    <row r="51" spans="1:13" ht="18.75" customHeight="1">
      <c r="A51" s="89" t="s">
        <v>64</v>
      </c>
      <c r="B51" s="25" t="s">
        <v>74</v>
      </c>
      <c r="C51" s="33"/>
      <c r="D51" s="33"/>
      <c r="E51" s="33"/>
      <c r="F51" s="33"/>
      <c r="G51" s="33"/>
      <c r="H51" s="66"/>
      <c r="I51" s="33"/>
      <c r="J51" s="88" t="s">
        <v>71</v>
      </c>
      <c r="K51" s="75" t="s">
        <v>96</v>
      </c>
      <c r="L51" s="137">
        <f>B53</f>
        <v>0.02690098442367464</v>
      </c>
      <c r="M51" s="138">
        <f>B61</f>
        <v>0.17843940978092082</v>
      </c>
    </row>
    <row r="52" spans="1:13" ht="18.75" customHeight="1">
      <c r="A52" s="89" t="s">
        <v>71</v>
      </c>
      <c r="B52" s="77" t="s">
        <v>75</v>
      </c>
      <c r="C52" s="76">
        <f>B44</f>
        <v>0.02033333333333308</v>
      </c>
      <c r="D52" s="33">
        <f>B49</f>
        <v>0.01761302127740586</v>
      </c>
      <c r="E52" s="33"/>
      <c r="F52" s="33"/>
      <c r="G52" s="84" t="s">
        <v>65</v>
      </c>
      <c r="H52" s="86" t="s">
        <v>67</v>
      </c>
      <c r="I52" s="38"/>
      <c r="J52" s="88" t="s">
        <v>71</v>
      </c>
      <c r="K52" s="98">
        <f>L51/M51</f>
        <v>0.1507569681871418</v>
      </c>
      <c r="L52" s="33"/>
      <c r="M52" s="66"/>
    </row>
    <row r="53" spans="1:13" ht="18.75" customHeight="1">
      <c r="A53" s="80" t="s">
        <v>54</v>
      </c>
      <c r="B53" s="19">
        <f>SQRT(C52*C52+D52*D52)</f>
        <v>0.02690098442367464</v>
      </c>
      <c r="C53" s="19"/>
      <c r="D53" s="19"/>
      <c r="E53" s="19"/>
      <c r="F53" s="67"/>
      <c r="G53" s="85" t="s">
        <v>66</v>
      </c>
      <c r="H53" s="68"/>
      <c r="I53" s="39"/>
      <c r="J53" s="82"/>
      <c r="K53" s="19"/>
      <c r="L53" s="19"/>
      <c r="M53" s="67"/>
    </row>
    <row r="54" spans="1:13" ht="18.75" customHeight="1">
      <c r="A54" s="97" t="s">
        <v>68</v>
      </c>
      <c r="B54" s="33"/>
      <c r="C54" s="33"/>
      <c r="D54" s="33"/>
      <c r="E54" s="33"/>
      <c r="F54" s="33"/>
      <c r="G54" s="69">
        <v>2</v>
      </c>
      <c r="H54" s="83">
        <v>3.65</v>
      </c>
      <c r="I54" s="38"/>
      <c r="J54" s="90" t="s">
        <v>101</v>
      </c>
      <c r="K54" s="33"/>
      <c r="L54" s="33"/>
      <c r="M54" s="66"/>
    </row>
    <row r="55" spans="1:13" ht="18.75" customHeight="1">
      <c r="A55" s="89" t="s">
        <v>69</v>
      </c>
      <c r="B55" s="75" t="s">
        <v>70</v>
      </c>
      <c r="C55" s="33"/>
      <c r="D55" s="33"/>
      <c r="E55" s="33"/>
      <c r="F55" s="33"/>
      <c r="G55" s="83">
        <v>3</v>
      </c>
      <c r="H55" s="83">
        <v>2.7</v>
      </c>
      <c r="I55" s="33"/>
      <c r="J55" s="88" t="s">
        <v>71</v>
      </c>
      <c r="K55" s="75" t="s">
        <v>96</v>
      </c>
      <c r="L55" s="135">
        <f>B57</f>
        <v>0.1764000000000017</v>
      </c>
      <c r="M55" s="139">
        <f>B61</f>
        <v>0.17843940978092082</v>
      </c>
    </row>
    <row r="56" spans="1:13" ht="18.75" customHeight="1">
      <c r="A56" s="89" t="s">
        <v>71</v>
      </c>
      <c r="B56" s="91">
        <f>J39</f>
        <v>0.10888888888888992</v>
      </c>
      <c r="C56" s="25">
        <f>H62</f>
        <v>1.62</v>
      </c>
      <c r="D56" s="33"/>
      <c r="E56" s="33"/>
      <c r="F56" s="33"/>
      <c r="G56" s="83">
        <v>4</v>
      </c>
      <c r="H56" s="83">
        <v>2.3</v>
      </c>
      <c r="I56" s="33"/>
      <c r="J56" s="88" t="s">
        <v>71</v>
      </c>
      <c r="K56" s="118">
        <f>L55/M55</f>
        <v>0.9885708556006602</v>
      </c>
      <c r="L56" s="33"/>
      <c r="M56" s="66"/>
    </row>
    <row r="57" spans="1:13" ht="18.75" customHeight="1">
      <c r="A57" s="80" t="s">
        <v>71</v>
      </c>
      <c r="B57" s="92">
        <f>B56*C56</f>
        <v>0.1764000000000017</v>
      </c>
      <c r="C57" s="19"/>
      <c r="D57" s="19"/>
      <c r="E57" s="19"/>
      <c r="F57" s="67"/>
      <c r="G57" s="83">
        <v>5</v>
      </c>
      <c r="H57" s="83">
        <v>2.08</v>
      </c>
      <c r="I57" s="33"/>
      <c r="J57" s="33"/>
      <c r="K57" s="33"/>
      <c r="L57" s="33"/>
      <c r="M57" s="66"/>
    </row>
    <row r="58" spans="1:13" ht="18.75" customHeight="1">
      <c r="A58" s="97" t="s">
        <v>72</v>
      </c>
      <c r="B58" s="33"/>
      <c r="C58" s="33"/>
      <c r="D58" s="33"/>
      <c r="E58" s="33"/>
      <c r="F58" s="33"/>
      <c r="G58" s="83">
        <v>6</v>
      </c>
      <c r="H58" s="83">
        <v>1.93</v>
      </c>
      <c r="I58" s="75" t="s">
        <v>102</v>
      </c>
      <c r="J58" s="33"/>
      <c r="K58" s="33"/>
      <c r="L58" s="33"/>
      <c r="M58" s="66"/>
    </row>
    <row r="59" spans="1:13" ht="18.75" customHeight="1">
      <c r="A59" s="89" t="s">
        <v>73</v>
      </c>
      <c r="B59" s="25" t="s">
        <v>76</v>
      </c>
      <c r="C59" s="33"/>
      <c r="D59" s="33"/>
      <c r="E59" s="33"/>
      <c r="F59" s="33"/>
      <c r="G59" s="83">
        <v>7</v>
      </c>
      <c r="H59" s="83">
        <v>1.82</v>
      </c>
      <c r="I59" s="33"/>
      <c r="J59" s="33"/>
      <c r="K59" s="33"/>
      <c r="L59" s="33"/>
      <c r="M59" s="66"/>
    </row>
    <row r="60" spans="1:13" ht="18.75" customHeight="1">
      <c r="A60" s="89" t="s">
        <v>77</v>
      </c>
      <c r="B60" s="33">
        <f>B53</f>
        <v>0.02690098442367464</v>
      </c>
      <c r="C60" s="33">
        <f>B57</f>
        <v>0.1764000000000017</v>
      </c>
      <c r="D60" s="33"/>
      <c r="E60" s="33"/>
      <c r="F60" s="33"/>
      <c r="G60" s="83">
        <v>8</v>
      </c>
      <c r="H60" s="83">
        <v>1.74</v>
      </c>
      <c r="I60" s="33"/>
      <c r="J60" s="33"/>
      <c r="K60" s="33"/>
      <c r="L60" s="33"/>
      <c r="M60" s="66"/>
    </row>
    <row r="61" spans="1:13" ht="18.75" customHeight="1">
      <c r="A61" s="97" t="s">
        <v>78</v>
      </c>
      <c r="B61" s="33">
        <f>SQRT(B53*B53+B57*B57)</f>
        <v>0.17843940978092082</v>
      </c>
      <c r="C61" s="33"/>
      <c r="D61" s="33"/>
      <c r="E61" s="33"/>
      <c r="F61" s="33"/>
      <c r="G61" s="83">
        <v>9</v>
      </c>
      <c r="H61" s="83">
        <v>1.67</v>
      </c>
      <c r="I61" s="33"/>
      <c r="J61" s="33"/>
      <c r="K61" s="33"/>
      <c r="L61" s="33"/>
      <c r="M61" s="66"/>
    </row>
    <row r="62" spans="1:13" ht="18.75" customHeight="1">
      <c r="A62" s="39"/>
      <c r="B62" s="19"/>
      <c r="C62" s="19"/>
      <c r="D62" s="19"/>
      <c r="E62" s="19"/>
      <c r="F62" s="67"/>
      <c r="G62" s="68">
        <v>10</v>
      </c>
      <c r="H62" s="68">
        <v>1.62</v>
      </c>
      <c r="I62" s="19"/>
      <c r="J62" s="19"/>
      <c r="K62" s="19"/>
      <c r="L62" s="19"/>
      <c r="M62" s="67"/>
    </row>
    <row r="63" spans="1:13" s="105" customFormat="1" ht="15" customHeight="1">
      <c r="A63" s="109" t="s">
        <v>79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</row>
    <row r="64" spans="1:13" s="105" customFormat="1" ht="15" customHeight="1">
      <c r="A64" s="108" t="s">
        <v>82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4"/>
    </row>
    <row r="65" spans="1:13" s="105" customFormat="1" ht="15" customHeight="1">
      <c r="A65" s="99" t="s">
        <v>80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4"/>
    </row>
    <row r="66" spans="1:13" s="105" customFormat="1" ht="15" customHeight="1">
      <c r="A66" s="141" t="s">
        <v>81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4"/>
    </row>
    <row r="67" spans="1:13" s="105" customFormat="1" ht="15" customHeight="1">
      <c r="A67" s="99" t="s">
        <v>83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4"/>
    </row>
    <row r="68" spans="1:13" s="105" customFormat="1" ht="15" customHeight="1">
      <c r="A68" s="99" t="s">
        <v>84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4"/>
    </row>
    <row r="69" spans="1:13" s="105" customFormat="1" ht="15" customHeight="1">
      <c r="A69" s="106" t="s">
        <v>85</v>
      </c>
      <c r="B69" s="107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4"/>
    </row>
    <row r="70" spans="1:13" s="105" customFormat="1" ht="15" customHeight="1">
      <c r="A70" s="106" t="s">
        <v>86</v>
      </c>
      <c r="B70" s="107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4"/>
    </row>
    <row r="71" spans="1:13" s="105" customFormat="1" ht="15" customHeight="1">
      <c r="A71" s="99" t="s">
        <v>87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4"/>
    </row>
    <row r="72" spans="1:13" s="105" customFormat="1" ht="15" customHeight="1">
      <c r="A72" s="99" t="s">
        <v>88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4"/>
    </row>
    <row r="73" spans="1:13" s="105" customFormat="1" ht="15" customHeight="1">
      <c r="A73" s="99" t="s">
        <v>89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4"/>
    </row>
    <row r="74" spans="1:13" s="100" customFormat="1" ht="15" customHeight="1">
      <c r="A74" s="112" t="s">
        <v>90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</row>
    <row r="75" ht="20.25" customHeight="1">
      <c r="A75" s="113" t="s">
        <v>91</v>
      </c>
    </row>
    <row r="76" ht="20.25" customHeight="1">
      <c r="K76" s="4" t="s">
        <v>92</v>
      </c>
    </row>
  </sheetData>
  <mergeCells count="5">
    <mergeCell ref="A35:M35"/>
    <mergeCell ref="B3:K3"/>
    <mergeCell ref="A1:L1"/>
    <mergeCell ref="A2:L2"/>
    <mergeCell ref="A34:M34"/>
  </mergeCells>
  <printOptions/>
  <pageMargins left="0.35" right="0.42" top="0.58" bottom="0.67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workbookViewId="0" topLeftCell="A62">
      <selection activeCell="D61" sqref="D61"/>
    </sheetView>
  </sheetViews>
  <sheetFormatPr defaultColWidth="9.00390625" defaultRowHeight="20.25" customHeight="1"/>
  <cols>
    <col min="1" max="1" width="20.00390625" style="0" customWidth="1"/>
    <col min="2" max="2" width="6.125" style="0" customWidth="1"/>
    <col min="3" max="11" width="6.125" style="3" customWidth="1"/>
    <col min="12" max="12" width="6.875" style="3" customWidth="1"/>
    <col min="13" max="13" width="8.00390625" style="0" customWidth="1"/>
  </cols>
  <sheetData>
    <row r="1" spans="1:12" ht="33" customHeight="1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4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3" ht="20.25" customHeight="1">
      <c r="A3" s="10" t="s">
        <v>1</v>
      </c>
      <c r="B3" s="152" t="s">
        <v>132</v>
      </c>
      <c r="C3" s="153"/>
      <c r="D3" s="153"/>
      <c r="E3" s="153"/>
      <c r="F3" s="153"/>
      <c r="G3" s="153"/>
      <c r="H3" s="153"/>
      <c r="I3" s="153"/>
      <c r="J3" s="153"/>
      <c r="K3" s="153"/>
      <c r="L3" s="20" t="s">
        <v>3</v>
      </c>
      <c r="M3" s="34"/>
    </row>
    <row r="4" spans="1:13" ht="20.25" customHeight="1">
      <c r="A4" s="11" t="s">
        <v>2</v>
      </c>
      <c r="B4" s="9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8">
        <v>10</v>
      </c>
      <c r="L4" s="26" t="s">
        <v>4</v>
      </c>
      <c r="M4" s="36"/>
    </row>
    <row r="5" spans="1:13" ht="24.75" customHeight="1">
      <c r="A5" s="13" t="s">
        <v>127</v>
      </c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47"/>
      <c r="M5" s="32"/>
    </row>
    <row r="6" spans="1:13" ht="24.75" customHeight="1">
      <c r="A6" s="7" t="s">
        <v>116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47"/>
      <c r="M6" s="32"/>
    </row>
    <row r="7" spans="1:13" ht="24.75" customHeight="1">
      <c r="A7" s="7" t="s">
        <v>128</v>
      </c>
      <c r="B7" s="123"/>
      <c r="C7" s="124"/>
      <c r="D7" s="124"/>
      <c r="E7" s="124"/>
      <c r="F7" s="124"/>
      <c r="G7" s="124"/>
      <c r="H7" s="124"/>
      <c r="I7" s="123"/>
      <c r="J7" s="124"/>
      <c r="K7" s="124"/>
      <c r="L7" s="47"/>
      <c r="M7" s="32"/>
    </row>
    <row r="8" spans="1:13" ht="24.75" customHeight="1">
      <c r="A8" s="7" t="s">
        <v>129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48" t="s">
        <v>27</v>
      </c>
      <c r="M8" s="50"/>
    </row>
    <row r="9" spans="1:13" ht="24.75" customHeight="1">
      <c r="A9" s="7" t="s">
        <v>130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48" t="s">
        <v>29</v>
      </c>
      <c r="M9" s="50"/>
    </row>
    <row r="10" spans="1:13" ht="24.75" customHeight="1">
      <c r="A10" s="7" t="s">
        <v>131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47"/>
      <c r="M10" s="32"/>
    </row>
    <row r="11" spans="1:13" ht="24.75" customHeight="1">
      <c r="A11" s="7" t="s">
        <v>117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47"/>
      <c r="M11" s="32"/>
    </row>
    <row r="12" spans="1:13" ht="24.75" customHeight="1">
      <c r="A12" s="7" t="s">
        <v>118</v>
      </c>
      <c r="B12" s="132"/>
      <c r="C12" s="125"/>
      <c r="D12" s="125"/>
      <c r="E12" s="125"/>
      <c r="F12" s="125"/>
      <c r="G12" s="125"/>
      <c r="H12" s="125"/>
      <c r="I12" s="125"/>
      <c r="J12" s="125"/>
      <c r="K12" s="125"/>
      <c r="L12" s="47"/>
      <c r="M12" s="32"/>
    </row>
    <row r="13" spans="1:13" ht="24.75" customHeight="1">
      <c r="A13" s="7" t="s">
        <v>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48" t="s">
        <v>30</v>
      </c>
      <c r="M13" s="50"/>
    </row>
    <row r="14" spans="1:13" ht="24.75" customHeight="1">
      <c r="A14" s="6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8" t="s">
        <v>31</v>
      </c>
      <c r="M14" s="50"/>
    </row>
    <row r="15" spans="1:13" ht="24.75" customHeight="1">
      <c r="A15" s="7" t="s">
        <v>120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47"/>
      <c r="M15" s="32"/>
    </row>
    <row r="16" spans="1:13" ht="24.75" customHeight="1">
      <c r="A16" s="7" t="s">
        <v>121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47"/>
      <c r="M16" s="32"/>
    </row>
    <row r="17" spans="1:13" ht="24.75" customHeight="1">
      <c r="A17" s="7" t="s">
        <v>122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47"/>
      <c r="M17" s="32"/>
    </row>
    <row r="18" spans="1:13" ht="24.75" customHeight="1">
      <c r="A18" s="6" t="s">
        <v>10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48" t="s">
        <v>34</v>
      </c>
      <c r="M18" s="50"/>
    </row>
    <row r="19" spans="1:13" ht="24.75" customHeight="1">
      <c r="A19" s="6" t="s">
        <v>11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8" t="s">
        <v>35</v>
      </c>
      <c r="M19" s="50"/>
    </row>
    <row r="20" spans="1:13" ht="28.5" customHeight="1">
      <c r="A20" s="14" t="s">
        <v>12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48" t="s">
        <v>32</v>
      </c>
      <c r="M20" s="52"/>
    </row>
    <row r="21" spans="1:13" ht="24.75" customHeight="1">
      <c r="A21" s="15" t="s">
        <v>124</v>
      </c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2" t="s">
        <v>33</v>
      </c>
      <c r="M21" s="50"/>
    </row>
    <row r="22" spans="1:13" ht="24.75" customHeight="1">
      <c r="A22" s="15" t="s">
        <v>125</v>
      </c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46" t="s">
        <v>36</v>
      </c>
      <c r="M22" s="50"/>
    </row>
    <row r="23" spans="1:13" ht="24.75" customHeight="1">
      <c r="A23" s="15" t="s">
        <v>13</v>
      </c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8"/>
      <c r="M23" s="9"/>
    </row>
    <row r="24" spans="1:13" ht="24.75" customHeight="1">
      <c r="A24" s="15" t="s">
        <v>14</v>
      </c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37"/>
      <c r="M24" s="18"/>
    </row>
    <row r="25" spans="1:13" ht="21.75" customHeight="1">
      <c r="A25" s="20" t="s">
        <v>133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M25" s="34"/>
    </row>
    <row r="26" spans="1:13" ht="21.75" customHeight="1">
      <c r="A26" s="23" t="s">
        <v>15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38"/>
      <c r="M26" s="36"/>
    </row>
    <row r="27" spans="1:13" ht="21.75" customHeight="1">
      <c r="A27" s="23" t="s">
        <v>16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38"/>
      <c r="M27" s="36"/>
    </row>
    <row r="28" spans="1:13" ht="21.75" customHeight="1">
      <c r="A28" s="23" t="s">
        <v>17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38"/>
      <c r="M28" s="36"/>
    </row>
    <row r="29" spans="1:13" ht="21.75" customHeight="1">
      <c r="A29" s="23" t="s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38"/>
      <c r="M29" s="36"/>
    </row>
    <row r="30" spans="1:13" ht="21.75" customHeight="1">
      <c r="A30" s="26" t="s">
        <v>21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38"/>
      <c r="M30" s="36"/>
    </row>
    <row r="31" spans="1:13" ht="21.75" customHeight="1">
      <c r="A31" s="29" t="s">
        <v>20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9"/>
      <c r="M31" s="35"/>
    </row>
    <row r="32" spans="1:13" ht="20.25" customHeight="1">
      <c r="A32" s="40" t="s">
        <v>22</v>
      </c>
      <c r="B32" s="41"/>
      <c r="C32" s="42" t="s">
        <v>23</v>
      </c>
      <c r="D32" s="1"/>
      <c r="E32" s="1"/>
      <c r="F32" s="43"/>
      <c r="G32" s="44"/>
      <c r="H32" s="2" t="s">
        <v>24</v>
      </c>
      <c r="I32" s="1"/>
      <c r="J32" s="43"/>
      <c r="K32" s="42" t="s">
        <v>25</v>
      </c>
      <c r="L32" s="1"/>
      <c r="M32" s="45"/>
    </row>
    <row r="33" ht="20.25" customHeight="1">
      <c r="L33" s="4" t="s">
        <v>28</v>
      </c>
    </row>
    <row r="34" spans="1:13" ht="32.25" customHeight="1">
      <c r="A34" s="154" t="s">
        <v>38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spans="1:13" ht="30" customHeight="1">
      <c r="A35" s="151" t="s">
        <v>37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45" customFormat="1" ht="18.75" customHeight="1">
      <c r="A36" s="131" t="s">
        <v>110</v>
      </c>
      <c r="B36" s="55"/>
      <c r="C36" s="92"/>
      <c r="D36" s="56"/>
      <c r="E36" s="55"/>
      <c r="F36" s="4" t="s">
        <v>39</v>
      </c>
      <c r="G36" s="55"/>
      <c r="H36" s="58"/>
      <c r="I36" s="56"/>
      <c r="J36" s="54" t="s">
        <v>40</v>
      </c>
      <c r="K36" s="55"/>
      <c r="L36" s="58"/>
      <c r="M36" s="56"/>
    </row>
    <row r="37" spans="1:13" s="45" customFormat="1" ht="18.75" customHeight="1">
      <c r="A37" s="54" t="s">
        <v>41</v>
      </c>
      <c r="B37" s="55"/>
      <c r="C37" s="114"/>
      <c r="D37" s="57"/>
      <c r="E37" s="54" t="s">
        <v>42</v>
      </c>
      <c r="F37" s="55"/>
      <c r="G37" s="55"/>
      <c r="H37" s="114"/>
      <c r="I37" s="57"/>
      <c r="J37" s="54" t="s">
        <v>43</v>
      </c>
      <c r="K37" s="55"/>
      <c r="L37" s="55"/>
      <c r="M37" s="55"/>
    </row>
    <row r="38" spans="1:13" s="45" customFormat="1" ht="18.75" customHeight="1">
      <c r="A38" s="40" t="s">
        <v>46</v>
      </c>
      <c r="B38" s="55"/>
      <c r="C38" s="114"/>
      <c r="D38" s="57"/>
      <c r="E38" s="54" t="s">
        <v>45</v>
      </c>
      <c r="F38" s="55"/>
      <c r="G38" s="55"/>
      <c r="H38" s="114"/>
      <c r="I38" s="57"/>
      <c r="J38" s="55"/>
      <c r="K38" s="56"/>
      <c r="L38" s="56"/>
      <c r="M38" s="56"/>
    </row>
    <row r="39" spans="1:13" s="45" customFormat="1" ht="18.75" customHeight="1">
      <c r="A39" s="58" t="s">
        <v>44</v>
      </c>
      <c r="B39" s="56"/>
      <c r="C39" s="59" t="s">
        <v>47</v>
      </c>
      <c r="D39" s="145"/>
      <c r="E39" s="56"/>
      <c r="F39" s="58" t="s">
        <v>48</v>
      </c>
      <c r="G39" s="61"/>
      <c r="H39" s="56"/>
      <c r="I39" s="58" t="s">
        <v>49</v>
      </c>
      <c r="J39" s="146"/>
      <c r="K39" s="56"/>
      <c r="L39" s="56"/>
      <c r="M39" s="56"/>
    </row>
    <row r="40" spans="1:13" s="45" customFormat="1" ht="18.75" customHeight="1">
      <c r="A40" s="63" t="s">
        <v>50</v>
      </c>
      <c r="B40" s="57"/>
      <c r="C40" s="57"/>
      <c r="D40" s="57"/>
      <c r="E40" s="57"/>
      <c r="F40" s="57"/>
      <c r="G40" s="57"/>
      <c r="H40" s="64"/>
      <c r="I40" s="114" t="s">
        <v>93</v>
      </c>
      <c r="J40" s="57"/>
      <c r="K40" s="57"/>
      <c r="L40" s="57"/>
      <c r="M40" s="64"/>
    </row>
    <row r="41" spans="1:13" s="53" customFormat="1" ht="18.75" customHeight="1">
      <c r="A41" s="70" t="s">
        <v>51</v>
      </c>
      <c r="B41" s="22"/>
      <c r="C41" s="22"/>
      <c r="D41" s="22"/>
      <c r="E41" s="22"/>
      <c r="F41" s="22"/>
      <c r="G41" s="22"/>
      <c r="H41" s="65"/>
      <c r="I41" s="70"/>
      <c r="J41" s="90" t="s">
        <v>94</v>
      </c>
      <c r="K41" s="115" t="s">
        <v>95</v>
      </c>
      <c r="L41" s="17"/>
      <c r="M41" s="65"/>
    </row>
    <row r="42" spans="1:13" ht="18.75" customHeight="1">
      <c r="A42" s="74" t="s">
        <v>52</v>
      </c>
      <c r="B42" s="75" t="s">
        <v>53</v>
      </c>
      <c r="C42" s="33"/>
      <c r="D42" s="33"/>
      <c r="E42" s="33"/>
      <c r="F42" s="70" t="s">
        <v>55</v>
      </c>
      <c r="G42" s="18"/>
      <c r="H42" s="71" t="s">
        <v>56</v>
      </c>
      <c r="I42" s="38"/>
      <c r="J42" s="88" t="s">
        <v>71</v>
      </c>
      <c r="K42" s="88"/>
      <c r="L42" s="143"/>
      <c r="M42" s="136"/>
    </row>
    <row r="43" spans="1:13" ht="18.75" customHeight="1">
      <c r="A43" s="74" t="s">
        <v>54</v>
      </c>
      <c r="B43" s="157"/>
      <c r="C43" s="157"/>
      <c r="D43" s="33"/>
      <c r="E43" s="33"/>
      <c r="F43" s="72">
        <v>2</v>
      </c>
      <c r="G43" s="17"/>
      <c r="H43" s="69">
        <v>4.56</v>
      </c>
      <c r="I43" s="38"/>
      <c r="J43" s="88" t="s">
        <v>71</v>
      </c>
      <c r="K43" s="116"/>
      <c r="L43" s="33"/>
      <c r="M43" s="66"/>
    </row>
    <row r="44" spans="1:13" ht="18.75" customHeight="1">
      <c r="A44" s="87"/>
      <c r="B44" s="120"/>
      <c r="C44" s="19"/>
      <c r="D44" s="19"/>
      <c r="E44" s="67"/>
      <c r="F44" s="73">
        <v>3</v>
      </c>
      <c r="G44" s="19"/>
      <c r="H44" s="68">
        <v>3.05</v>
      </c>
      <c r="I44" s="39"/>
      <c r="J44" s="82"/>
      <c r="K44" s="19"/>
      <c r="L44" s="19"/>
      <c r="M44" s="67"/>
    </row>
    <row r="45" spans="1:13" ht="18.75" customHeight="1">
      <c r="A45" s="94" t="s">
        <v>57</v>
      </c>
      <c r="B45" s="33"/>
      <c r="C45" s="33"/>
      <c r="D45" s="33"/>
      <c r="E45" s="33"/>
      <c r="F45" s="33"/>
      <c r="G45" s="33"/>
      <c r="H45" s="66"/>
      <c r="I45" s="33"/>
      <c r="J45" s="90" t="s">
        <v>97</v>
      </c>
      <c r="K45" s="33"/>
      <c r="L45" s="33"/>
      <c r="M45" s="66"/>
    </row>
    <row r="46" spans="1:13" ht="18.75" customHeight="1">
      <c r="A46" s="89" t="s">
        <v>58</v>
      </c>
      <c r="B46" s="25" t="s">
        <v>61</v>
      </c>
      <c r="C46" s="33"/>
      <c r="D46" s="33"/>
      <c r="E46" s="33"/>
      <c r="F46" s="33"/>
      <c r="G46" s="33"/>
      <c r="H46" s="66"/>
      <c r="I46" s="33"/>
      <c r="J46" s="88" t="s">
        <v>71</v>
      </c>
      <c r="K46" s="88"/>
      <c r="L46" s="143"/>
      <c r="M46" s="136"/>
    </row>
    <row r="47" spans="1:13" ht="18.75" customHeight="1">
      <c r="A47" s="89" t="s">
        <v>54</v>
      </c>
      <c r="B47" s="77"/>
      <c r="C47" s="147"/>
      <c r="D47" s="96"/>
      <c r="E47" s="148"/>
      <c r="F47" s="90"/>
      <c r="G47" s="33"/>
      <c r="H47" s="67"/>
      <c r="I47" s="33"/>
      <c r="J47" s="88" t="s">
        <v>71</v>
      </c>
      <c r="K47" s="118"/>
      <c r="L47" s="33"/>
      <c r="M47" s="66"/>
    </row>
    <row r="48" spans="1:13" ht="18.75" customHeight="1">
      <c r="A48" s="89" t="s">
        <v>54</v>
      </c>
      <c r="B48" s="149"/>
      <c r="C48" s="33"/>
      <c r="D48" s="33"/>
      <c r="E48" s="79" t="s">
        <v>60</v>
      </c>
      <c r="F48" s="9"/>
      <c r="G48" s="9">
        <v>2</v>
      </c>
      <c r="H48" s="5">
        <v>3</v>
      </c>
      <c r="I48" s="97" t="s">
        <v>98</v>
      </c>
      <c r="J48" s="77"/>
      <c r="K48" s="33"/>
      <c r="L48" s="33"/>
      <c r="M48" s="66"/>
    </row>
    <row r="49" spans="1:13" ht="18.75" customHeight="1">
      <c r="A49" s="80" t="s">
        <v>54</v>
      </c>
      <c r="B49" s="134"/>
      <c r="C49" s="19"/>
      <c r="D49" s="19"/>
      <c r="E49" s="80" t="s">
        <v>56</v>
      </c>
      <c r="F49" s="67"/>
      <c r="G49" s="81">
        <v>3.65</v>
      </c>
      <c r="H49" s="49">
        <v>2.7</v>
      </c>
      <c r="I49" s="117" t="s">
        <v>99</v>
      </c>
      <c r="J49" s="82"/>
      <c r="K49" s="19"/>
      <c r="L49" s="19"/>
      <c r="M49" s="67"/>
    </row>
    <row r="50" spans="1:13" ht="18.75" customHeight="1">
      <c r="A50" s="97" t="s">
        <v>63</v>
      </c>
      <c r="B50" s="33"/>
      <c r="C50" s="33"/>
      <c r="D50" s="33"/>
      <c r="E50" s="33"/>
      <c r="F50" s="33"/>
      <c r="G50" s="33"/>
      <c r="H50" s="18"/>
      <c r="I50" s="25"/>
      <c r="J50" s="93" t="s">
        <v>100</v>
      </c>
      <c r="K50" s="33"/>
      <c r="L50" s="33"/>
      <c r="M50" s="66"/>
    </row>
    <row r="51" spans="1:13" ht="18.75" customHeight="1">
      <c r="A51" s="89" t="s">
        <v>64</v>
      </c>
      <c r="B51" s="25" t="s">
        <v>74</v>
      </c>
      <c r="C51" s="33"/>
      <c r="D51" s="33"/>
      <c r="E51" s="33"/>
      <c r="F51" s="33"/>
      <c r="G51" s="33"/>
      <c r="H51" s="66"/>
      <c r="I51" s="33"/>
      <c r="J51" s="88" t="s">
        <v>71</v>
      </c>
      <c r="K51" s="75"/>
      <c r="L51" s="144"/>
      <c r="M51" s="138"/>
    </row>
    <row r="52" spans="1:13" ht="18.75" customHeight="1">
      <c r="A52" s="89" t="s">
        <v>71</v>
      </c>
      <c r="B52" s="77" t="s">
        <v>75</v>
      </c>
      <c r="C52" s="76"/>
      <c r="D52" s="33"/>
      <c r="E52" s="33"/>
      <c r="F52" s="33"/>
      <c r="G52" s="84" t="s">
        <v>65</v>
      </c>
      <c r="H52" s="86" t="s">
        <v>67</v>
      </c>
      <c r="I52" s="38"/>
      <c r="J52" s="88" t="s">
        <v>71</v>
      </c>
      <c r="K52" s="128"/>
      <c r="L52" s="33"/>
      <c r="M52" s="66"/>
    </row>
    <row r="53" spans="1:13" ht="18.75" customHeight="1">
      <c r="A53" s="80" t="s">
        <v>54</v>
      </c>
      <c r="B53" s="19"/>
      <c r="C53" s="19"/>
      <c r="D53" s="19"/>
      <c r="E53" s="19"/>
      <c r="F53" s="67"/>
      <c r="G53" s="85" t="s">
        <v>66</v>
      </c>
      <c r="H53" s="68"/>
      <c r="I53" s="39"/>
      <c r="J53" s="82"/>
      <c r="K53" s="19"/>
      <c r="L53" s="19"/>
      <c r="M53" s="67"/>
    </row>
    <row r="54" spans="1:13" ht="18.75" customHeight="1">
      <c r="A54" s="97" t="s">
        <v>68</v>
      </c>
      <c r="B54" s="33"/>
      <c r="C54" s="33"/>
      <c r="D54" s="33"/>
      <c r="E54" s="33"/>
      <c r="F54" s="33"/>
      <c r="G54" s="69">
        <v>2</v>
      </c>
      <c r="H54" s="83">
        <v>3.65</v>
      </c>
      <c r="I54" s="38"/>
      <c r="J54" s="90" t="s">
        <v>101</v>
      </c>
      <c r="K54" s="33"/>
      <c r="L54" s="33"/>
      <c r="M54" s="66"/>
    </row>
    <row r="55" spans="1:13" ht="18.75" customHeight="1">
      <c r="A55" s="89" t="s">
        <v>69</v>
      </c>
      <c r="B55" s="75" t="s">
        <v>70</v>
      </c>
      <c r="C55" s="33"/>
      <c r="D55" s="33"/>
      <c r="E55" s="33"/>
      <c r="F55" s="33"/>
      <c r="G55" s="83">
        <v>3</v>
      </c>
      <c r="H55" s="83">
        <v>2.7</v>
      </c>
      <c r="I55" s="33"/>
      <c r="J55" s="88" t="s">
        <v>71</v>
      </c>
      <c r="K55" s="75"/>
      <c r="L55" s="143"/>
      <c r="M55" s="139"/>
    </row>
    <row r="56" spans="1:13" ht="18.75" customHeight="1">
      <c r="A56" s="89" t="s">
        <v>71</v>
      </c>
      <c r="B56" s="150"/>
      <c r="C56" s="25"/>
      <c r="D56" s="33"/>
      <c r="E56" s="33"/>
      <c r="F56" s="33"/>
      <c r="G56" s="83">
        <v>4</v>
      </c>
      <c r="H56" s="83">
        <v>2.3</v>
      </c>
      <c r="I56" s="33"/>
      <c r="J56" s="88" t="s">
        <v>71</v>
      </c>
      <c r="K56" s="118"/>
      <c r="L56" s="33"/>
      <c r="M56" s="66"/>
    </row>
    <row r="57" spans="1:13" ht="18.75" customHeight="1">
      <c r="A57" s="80" t="s">
        <v>71</v>
      </c>
      <c r="B57" s="92"/>
      <c r="C57" s="19"/>
      <c r="D57" s="19"/>
      <c r="E57" s="19"/>
      <c r="F57" s="67"/>
      <c r="G57" s="83">
        <v>5</v>
      </c>
      <c r="H57" s="83">
        <v>2.08</v>
      </c>
      <c r="I57" s="33"/>
      <c r="J57" s="33"/>
      <c r="K57" s="33"/>
      <c r="L57" s="33"/>
      <c r="M57" s="66"/>
    </row>
    <row r="58" spans="1:13" ht="18.75" customHeight="1">
      <c r="A58" s="97" t="s">
        <v>72</v>
      </c>
      <c r="B58" s="33"/>
      <c r="C58" s="33"/>
      <c r="D58" s="33"/>
      <c r="E58" s="33"/>
      <c r="F58" s="33"/>
      <c r="G58" s="83">
        <v>6</v>
      </c>
      <c r="H58" s="83">
        <v>1.93</v>
      </c>
      <c r="I58" s="75" t="s">
        <v>102</v>
      </c>
      <c r="J58" s="33"/>
      <c r="K58" s="33"/>
      <c r="L58" s="33"/>
      <c r="M58" s="66"/>
    </row>
    <row r="59" spans="1:13" ht="18.75" customHeight="1">
      <c r="A59" s="89" t="s">
        <v>73</v>
      </c>
      <c r="B59" s="25" t="s">
        <v>76</v>
      </c>
      <c r="C59" s="33"/>
      <c r="D59" s="33"/>
      <c r="E59" s="33"/>
      <c r="F59" s="33"/>
      <c r="G59" s="83">
        <v>7</v>
      </c>
      <c r="H59" s="83">
        <v>1.82</v>
      </c>
      <c r="I59" s="33"/>
      <c r="J59" s="33"/>
      <c r="K59" s="33"/>
      <c r="L59" s="33"/>
      <c r="M59" s="66"/>
    </row>
    <row r="60" spans="1:13" ht="18.75" customHeight="1">
      <c r="A60" s="89" t="s">
        <v>134</v>
      </c>
      <c r="B60" s="33"/>
      <c r="C60" s="33"/>
      <c r="D60" s="33"/>
      <c r="E60" s="33"/>
      <c r="F60" s="33"/>
      <c r="G60" s="83">
        <v>8</v>
      </c>
      <c r="H60" s="83">
        <v>1.74</v>
      </c>
      <c r="I60" s="33"/>
      <c r="J60" s="33"/>
      <c r="K60" s="33"/>
      <c r="L60" s="33"/>
      <c r="M60" s="66"/>
    </row>
    <row r="61" spans="1:13" ht="18.75" customHeight="1">
      <c r="A61" s="97" t="s">
        <v>78</v>
      </c>
      <c r="B61" s="33"/>
      <c r="C61" s="33"/>
      <c r="D61" s="33"/>
      <c r="E61" s="33"/>
      <c r="F61" s="33"/>
      <c r="G61" s="83">
        <v>9</v>
      </c>
      <c r="H61" s="83">
        <v>1.67</v>
      </c>
      <c r="I61" s="33"/>
      <c r="J61" s="33"/>
      <c r="K61" s="33"/>
      <c r="L61" s="33"/>
      <c r="M61" s="66"/>
    </row>
    <row r="62" spans="1:13" ht="18.75" customHeight="1">
      <c r="A62" s="39"/>
      <c r="B62" s="19"/>
      <c r="C62" s="19"/>
      <c r="D62" s="19"/>
      <c r="E62" s="19"/>
      <c r="F62" s="67"/>
      <c r="G62" s="68">
        <v>10</v>
      </c>
      <c r="H62" s="68">
        <v>1.62</v>
      </c>
      <c r="I62" s="19"/>
      <c r="J62" s="19"/>
      <c r="K62" s="19"/>
      <c r="L62" s="19"/>
      <c r="M62" s="67"/>
    </row>
    <row r="63" spans="1:13" s="105" customFormat="1" ht="15" customHeight="1">
      <c r="A63" s="109" t="s">
        <v>79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</row>
    <row r="64" spans="1:13" s="105" customFormat="1" ht="15" customHeight="1">
      <c r="A64" s="108" t="s">
        <v>82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4"/>
    </row>
    <row r="65" spans="1:13" s="105" customFormat="1" ht="15" customHeight="1">
      <c r="A65" s="99" t="s">
        <v>80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4"/>
    </row>
    <row r="66" spans="1:13" s="105" customFormat="1" ht="15" customHeight="1">
      <c r="A66" s="141" t="s">
        <v>81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4"/>
    </row>
    <row r="67" spans="1:13" s="105" customFormat="1" ht="15" customHeight="1">
      <c r="A67" s="99" t="s">
        <v>83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4"/>
    </row>
    <row r="68" spans="1:13" s="105" customFormat="1" ht="15" customHeight="1">
      <c r="A68" s="99" t="s">
        <v>84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4"/>
    </row>
    <row r="69" spans="1:13" s="105" customFormat="1" ht="15" customHeight="1">
      <c r="A69" s="106" t="s">
        <v>85</v>
      </c>
      <c r="B69" s="107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4"/>
    </row>
    <row r="70" spans="1:13" s="105" customFormat="1" ht="15" customHeight="1">
      <c r="A70" s="106" t="s">
        <v>86</v>
      </c>
      <c r="B70" s="107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4"/>
    </row>
    <row r="71" spans="1:13" s="105" customFormat="1" ht="15" customHeight="1">
      <c r="A71" s="99" t="s">
        <v>87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4"/>
    </row>
    <row r="72" spans="1:13" s="105" customFormat="1" ht="15" customHeight="1">
      <c r="A72" s="99" t="s">
        <v>88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4"/>
    </row>
    <row r="73" spans="1:13" s="105" customFormat="1" ht="15" customHeight="1">
      <c r="A73" s="99" t="s">
        <v>89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4"/>
    </row>
    <row r="74" spans="1:13" s="100" customFormat="1" ht="15" customHeight="1">
      <c r="A74" s="112" t="s">
        <v>90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</row>
    <row r="75" ht="20.25" customHeight="1">
      <c r="A75" s="113" t="s">
        <v>91</v>
      </c>
    </row>
    <row r="76" ht="20.25" customHeight="1">
      <c r="K76" s="4" t="s">
        <v>92</v>
      </c>
    </row>
  </sheetData>
  <mergeCells count="6">
    <mergeCell ref="B43:C43"/>
    <mergeCell ref="A35:M35"/>
    <mergeCell ref="A1:L1"/>
    <mergeCell ref="A2:L2"/>
    <mergeCell ref="B3:K3"/>
    <mergeCell ref="A34:M34"/>
  </mergeCells>
  <printOptions/>
  <pageMargins left="0.23" right="0.36" top="0.5" bottom="0.5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RF-A001</dc:creator>
  <cp:keywords/>
  <dc:description/>
  <cp:lastModifiedBy>质保部</cp:lastModifiedBy>
  <cp:lastPrinted>2002-08-31T05:46:14Z</cp:lastPrinted>
  <dcterms:created xsi:type="dcterms:W3CDTF">2000-05-30T02:03:21Z</dcterms:created>
  <dcterms:modified xsi:type="dcterms:W3CDTF">2002-10-05T01:18:43Z</dcterms:modified>
  <cp:category/>
  <cp:version/>
  <cp:contentType/>
  <cp:contentStatus/>
</cp:coreProperties>
</file>