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<sst xmlns="http://schemas.openxmlformats.org/spreadsheetml/2006/main" count="118" uniqueCount="98">
  <si>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>W</t>
  </si>
  <si>
    <r>
      <t>變</t>
    </r>
    <r>
      <rPr>
        <b/>
        <sz val="24"/>
        <rFont val="Arial"/>
        <family val="2"/>
      </rPr>
      <t xml:space="preserve"> </t>
    </r>
    <r>
      <rPr>
        <b/>
        <sz val="24"/>
        <rFont val="標楷體"/>
        <family val="0"/>
      </rPr>
      <t>壓</t>
    </r>
    <r>
      <rPr>
        <b/>
        <sz val="24"/>
        <rFont val="Arial"/>
        <family val="2"/>
      </rPr>
      <t xml:space="preserve"> </t>
    </r>
    <r>
      <rPr>
        <b/>
        <sz val="24"/>
        <rFont val="標楷體"/>
        <family val="0"/>
      </rPr>
      <t>器</t>
    </r>
    <r>
      <rPr>
        <b/>
        <sz val="24"/>
        <rFont val="Arial"/>
        <family val="2"/>
      </rPr>
      <t xml:space="preserve"> </t>
    </r>
    <r>
      <rPr>
        <b/>
        <sz val="24"/>
        <rFont val="標楷體"/>
        <family val="0"/>
      </rPr>
      <t>的</t>
    </r>
    <r>
      <rPr>
        <b/>
        <sz val="24"/>
        <rFont val="Arial"/>
        <family val="2"/>
      </rPr>
      <t xml:space="preserve"> </t>
    </r>
    <r>
      <rPr>
        <b/>
        <sz val="24"/>
        <rFont val="標楷體"/>
        <family val="0"/>
      </rPr>
      <t>計</t>
    </r>
    <r>
      <rPr>
        <b/>
        <sz val="24"/>
        <rFont val="Arial"/>
        <family val="2"/>
      </rPr>
      <t xml:space="preserve"> </t>
    </r>
    <r>
      <rPr>
        <b/>
        <sz val="24"/>
        <rFont val="標楷體"/>
        <family val="0"/>
      </rPr>
      <t xml:space="preserve">算
</t>
    </r>
    <r>
      <rPr>
        <b/>
        <sz val="24"/>
        <rFont val="Arial"/>
        <family val="2"/>
      </rPr>
      <t>TRANSFORMER</t>
    </r>
  </si>
  <si>
    <t>根据輸出的功率</t>
  </si>
  <si>
    <r>
      <t xml:space="preserve">   </t>
    </r>
    <r>
      <rPr>
        <b/>
        <sz val="12"/>
        <rFont val="標楷體"/>
        <family val="0"/>
      </rPr>
      <t>它的有效截面積為</t>
    </r>
    <r>
      <rPr>
        <b/>
        <sz val="12"/>
        <rFont val="Times New Roman"/>
        <family val="1"/>
      </rPr>
      <t xml:space="preserve"> </t>
    </r>
    <r>
      <rPr>
        <sz val="12"/>
        <rFont val="Arial"/>
        <family val="2"/>
      </rPr>
      <t>A</t>
    </r>
    <r>
      <rPr>
        <vertAlign val="subscript"/>
        <sz val="12"/>
        <rFont val="Arial"/>
        <family val="2"/>
      </rPr>
      <t xml:space="preserve">e </t>
    </r>
    <r>
      <rPr>
        <sz val="12"/>
        <rFont val="Arial"/>
        <family val="2"/>
      </rPr>
      <t xml:space="preserve">=  </t>
    </r>
  </si>
  <si>
    <r>
      <t>mm</t>
    </r>
    <r>
      <rPr>
        <vertAlign val="superscript"/>
        <sz val="12"/>
        <rFont val="Arial"/>
        <family val="2"/>
      </rPr>
      <t xml:space="preserve">2   </t>
    </r>
    <r>
      <rPr>
        <sz val="12"/>
        <rFont val="Arial"/>
        <family val="2"/>
      </rPr>
      <t>=</t>
    </r>
  </si>
  <si>
    <r>
      <t>cm</t>
    </r>
    <r>
      <rPr>
        <vertAlign val="superscript"/>
        <sz val="12"/>
        <rFont val="Arial"/>
        <family val="2"/>
      </rPr>
      <t>2</t>
    </r>
  </si>
  <si>
    <t>V</t>
  </si>
  <si>
    <t>*</t>
  </si>
  <si>
    <t>=</t>
  </si>
  <si>
    <t>A</t>
  </si>
  <si>
    <t xml:space="preserve"> V</t>
  </si>
  <si>
    <r>
      <t>V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</t>
    </r>
  </si>
  <si>
    <r>
      <t>P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</t>
    </r>
  </si>
  <si>
    <r>
      <t>P</t>
    </r>
    <r>
      <rPr>
        <b/>
        <vertAlign val="subscript"/>
        <sz val="12"/>
        <rFont val="Arial"/>
        <family val="2"/>
      </rPr>
      <t xml:space="preserve">in </t>
    </r>
    <r>
      <rPr>
        <b/>
        <sz val="12"/>
        <rFont val="Arial"/>
        <family val="2"/>
      </rPr>
      <t>=</t>
    </r>
  </si>
  <si>
    <r>
      <t>I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</t>
    </r>
  </si>
  <si>
    <r>
      <t>efficiency(</t>
    </r>
    <r>
      <rPr>
        <b/>
        <sz val="12"/>
        <rFont val="新細明體"/>
        <family val="1"/>
      </rPr>
      <t>η</t>
    </r>
    <r>
      <rPr>
        <b/>
        <sz val="12"/>
        <rFont val="Arial"/>
        <family val="2"/>
      </rPr>
      <t>) =</t>
    </r>
  </si>
  <si>
    <r>
      <t>V</t>
    </r>
    <r>
      <rPr>
        <b/>
        <vertAlign val="subscript"/>
        <sz val="12"/>
        <rFont val="Arial"/>
        <family val="2"/>
      </rPr>
      <t>inmin</t>
    </r>
    <r>
      <rPr>
        <b/>
        <sz val="12"/>
        <rFont val="Arial"/>
        <family val="2"/>
      </rPr>
      <t xml:space="preserve"> =</t>
    </r>
  </si>
  <si>
    <r>
      <t>V</t>
    </r>
    <r>
      <rPr>
        <b/>
        <vertAlign val="subscript"/>
        <sz val="12"/>
        <rFont val="Arial"/>
        <family val="2"/>
      </rPr>
      <t>inmax</t>
    </r>
    <r>
      <rPr>
        <b/>
        <sz val="12"/>
        <rFont val="Arial"/>
        <family val="2"/>
      </rPr>
      <t xml:space="preserve"> =</t>
    </r>
  </si>
  <si>
    <r>
      <t>V</t>
    </r>
    <r>
      <rPr>
        <b/>
        <vertAlign val="subscript"/>
        <sz val="12"/>
        <rFont val="Arial"/>
        <family val="2"/>
      </rPr>
      <t>DCmin</t>
    </r>
    <r>
      <rPr>
        <b/>
        <sz val="12"/>
        <rFont val="Arial"/>
        <family val="2"/>
      </rPr>
      <t xml:space="preserve"> =</t>
    </r>
  </si>
  <si>
    <r>
      <t xml:space="preserve"> (</t>
    </r>
    <r>
      <rPr>
        <sz val="12"/>
        <rFont val="標楷體"/>
        <family val="0"/>
      </rPr>
      <t>低電壓可取</t>
    </r>
    <r>
      <rPr>
        <sz val="12"/>
        <rFont val="Arial"/>
        <family val="2"/>
      </rPr>
      <t xml:space="preserve">1.4V, </t>
    </r>
    <r>
      <rPr>
        <sz val="12"/>
        <rFont val="標楷體"/>
        <family val="0"/>
      </rPr>
      <t>高電壓可取</t>
    </r>
    <r>
      <rPr>
        <sz val="12"/>
        <rFont val="Arial"/>
        <family val="2"/>
      </rPr>
      <t>1.2</t>
    </r>
    <r>
      <rPr>
        <sz val="12"/>
        <rFont val="標楷體"/>
        <family val="0"/>
      </rPr>
      <t>或</t>
    </r>
    <r>
      <rPr>
        <sz val="12"/>
        <rFont val="Arial"/>
        <family val="2"/>
      </rPr>
      <t>1.15V )</t>
    </r>
  </si>
  <si>
    <r>
      <t>V</t>
    </r>
    <r>
      <rPr>
        <b/>
        <vertAlign val="subscript"/>
        <sz val="12"/>
        <rFont val="Arial"/>
        <family val="2"/>
      </rPr>
      <t>DCmax</t>
    </r>
    <r>
      <rPr>
        <b/>
        <sz val="12"/>
        <rFont val="Arial"/>
        <family val="2"/>
      </rPr>
      <t xml:space="preserve"> =</t>
    </r>
  </si>
  <si>
    <r>
      <t>I</t>
    </r>
    <r>
      <rPr>
        <b/>
        <vertAlign val="subscript"/>
        <sz val="12"/>
        <rFont val="Arial"/>
        <family val="2"/>
      </rPr>
      <t>DCmax</t>
    </r>
    <r>
      <rPr>
        <b/>
        <sz val="12"/>
        <rFont val="Arial"/>
        <family val="2"/>
      </rPr>
      <t xml:space="preserve"> =</t>
    </r>
  </si>
  <si>
    <r>
      <t>2*I</t>
    </r>
    <r>
      <rPr>
        <vertAlign val="subscript"/>
        <sz val="12"/>
        <rFont val="Arial"/>
        <family val="2"/>
      </rPr>
      <t>DCmax</t>
    </r>
    <r>
      <rPr>
        <sz val="12"/>
        <rFont val="Arial"/>
        <family val="2"/>
      </rPr>
      <t>/D</t>
    </r>
    <r>
      <rPr>
        <vertAlign val="subscript"/>
        <sz val="12"/>
        <rFont val="Arial"/>
        <family val="2"/>
      </rPr>
      <t xml:space="preserve">uty   </t>
    </r>
    <r>
      <rPr>
        <sz val="12"/>
        <rFont val="Arial"/>
        <family val="2"/>
      </rPr>
      <t>=</t>
    </r>
  </si>
  <si>
    <t>‧</t>
  </si>
  <si>
    <r>
      <t>We surppose the duty cycle D</t>
    </r>
    <r>
      <rPr>
        <b/>
        <vertAlign val="subscript"/>
        <sz val="12"/>
        <rFont val="Arial"/>
        <family val="2"/>
      </rPr>
      <t xml:space="preserve">uty   </t>
    </r>
    <r>
      <rPr>
        <b/>
        <sz val="12"/>
        <rFont val="Arial"/>
        <family val="2"/>
      </rPr>
      <t xml:space="preserve"> =</t>
    </r>
  </si>
  <si>
    <r>
      <t>高電壓入力時</t>
    </r>
    <r>
      <rPr>
        <sz val="12"/>
        <rFont val="Arial"/>
        <family val="2"/>
      </rPr>
      <t xml:space="preserve"> duty cycle </t>
    </r>
    <r>
      <rPr>
        <sz val="12"/>
        <rFont val="標楷體"/>
        <family val="0"/>
      </rPr>
      <t>取</t>
    </r>
    <r>
      <rPr>
        <sz val="12"/>
        <rFont val="Arial"/>
        <family val="2"/>
      </rPr>
      <t xml:space="preserve"> 0.3~0.4</t>
    </r>
    <r>
      <rPr>
        <sz val="12"/>
        <rFont val="標楷體"/>
        <family val="0"/>
      </rPr>
      <t>為宜</t>
    </r>
    <r>
      <rPr>
        <sz val="12"/>
        <rFont val="Arial"/>
        <family val="2"/>
      </rPr>
      <t>,</t>
    </r>
    <r>
      <rPr>
        <sz val="12"/>
        <rFont val="標楷體"/>
        <family val="0"/>
      </rPr>
      <t>一般用</t>
    </r>
    <r>
      <rPr>
        <sz val="12"/>
        <rFont val="Arial"/>
        <family val="2"/>
      </rPr>
      <t xml:space="preserve">0.35, </t>
    </r>
    <r>
      <rPr>
        <sz val="12"/>
        <rFont val="標楷體"/>
        <family val="0"/>
      </rPr>
      <t>低</t>
    </r>
    <r>
      <rPr>
        <sz val="12"/>
        <rFont val="Arial"/>
        <family val="2"/>
      </rPr>
      <t xml:space="preserve">
</t>
    </r>
    <r>
      <rPr>
        <sz val="12"/>
        <rFont val="標楷體"/>
        <family val="0"/>
      </rPr>
      <t>電壓入力時</t>
    </r>
    <r>
      <rPr>
        <sz val="12"/>
        <rFont val="Arial"/>
        <family val="2"/>
      </rPr>
      <t xml:space="preserve">duty cycle </t>
    </r>
    <r>
      <rPr>
        <sz val="12"/>
        <rFont val="標楷體"/>
        <family val="0"/>
      </rPr>
      <t>取</t>
    </r>
    <r>
      <rPr>
        <sz val="12"/>
        <rFont val="Arial"/>
        <family val="2"/>
      </rPr>
      <t>0.4~0.5</t>
    </r>
    <r>
      <rPr>
        <sz val="12"/>
        <rFont val="標楷體"/>
        <family val="0"/>
      </rPr>
      <t>為宜</t>
    </r>
    <r>
      <rPr>
        <sz val="12"/>
        <rFont val="Arial"/>
        <family val="2"/>
      </rPr>
      <t>.</t>
    </r>
    <r>
      <rPr>
        <sz val="12"/>
        <rFont val="標楷體"/>
        <family val="0"/>
      </rPr>
      <t>一般用</t>
    </r>
    <r>
      <rPr>
        <sz val="12"/>
        <rFont val="Arial"/>
        <family val="2"/>
      </rPr>
      <t>0.45</t>
    </r>
  </si>
  <si>
    <r>
      <t>V</t>
    </r>
    <r>
      <rPr>
        <b/>
        <vertAlign val="subscript"/>
        <sz val="14"/>
        <color indexed="17"/>
        <rFont val="Arial"/>
        <family val="2"/>
      </rPr>
      <t>in dc min</t>
    </r>
    <r>
      <rPr>
        <b/>
        <sz val="14"/>
        <color indexed="17"/>
        <rFont val="Arial"/>
        <family val="2"/>
      </rPr>
      <t xml:space="preserve"> * T</t>
    </r>
    <r>
      <rPr>
        <b/>
        <vertAlign val="subscript"/>
        <sz val="14"/>
        <color indexed="17"/>
        <rFont val="Arial"/>
        <family val="2"/>
      </rPr>
      <t>on</t>
    </r>
    <r>
      <rPr>
        <b/>
        <sz val="14"/>
        <color indexed="17"/>
        <rFont val="Arial"/>
        <family val="2"/>
      </rPr>
      <t xml:space="preserve"> = T</t>
    </r>
    <r>
      <rPr>
        <b/>
        <vertAlign val="subscript"/>
        <sz val="14"/>
        <color indexed="17"/>
        <rFont val="Arial"/>
        <family val="2"/>
      </rPr>
      <t>off</t>
    </r>
    <r>
      <rPr>
        <b/>
        <sz val="14"/>
        <color indexed="17"/>
        <rFont val="Arial"/>
        <family val="2"/>
      </rPr>
      <t xml:space="preserve"> * V</t>
    </r>
    <r>
      <rPr>
        <b/>
        <vertAlign val="subscript"/>
        <sz val="14"/>
        <color indexed="17"/>
        <rFont val="Arial"/>
        <family val="2"/>
      </rPr>
      <t>flyback</t>
    </r>
    <r>
      <rPr>
        <b/>
        <sz val="14"/>
        <color indexed="17"/>
        <rFont val="Arial"/>
        <family val="2"/>
      </rPr>
      <t xml:space="preserve"> </t>
    </r>
  </si>
  <si>
    <t>the Primary inductance   :</t>
  </si>
  <si>
    <r>
      <t>I</t>
    </r>
    <r>
      <rPr>
        <b/>
        <vertAlign val="subscript"/>
        <sz val="12"/>
        <rFont val="Arial"/>
        <family val="2"/>
      </rPr>
      <t xml:space="preserve">pmax </t>
    </r>
    <r>
      <rPr>
        <b/>
        <sz val="12"/>
        <rFont val="Arial"/>
        <family val="2"/>
      </rPr>
      <t>=</t>
    </r>
  </si>
  <si>
    <r>
      <t>f</t>
    </r>
    <r>
      <rPr>
        <vertAlign val="subscript"/>
        <sz val="12"/>
        <rFont val="Arial"/>
        <family val="2"/>
      </rPr>
      <t>sw</t>
    </r>
    <r>
      <rPr>
        <sz val="12"/>
        <rFont val="Arial"/>
        <family val="2"/>
      </rPr>
      <t xml:space="preserve"> = </t>
    </r>
  </si>
  <si>
    <r>
      <t xml:space="preserve">    T</t>
    </r>
    <r>
      <rPr>
        <b/>
        <vertAlign val="subscript"/>
        <sz val="12"/>
        <color indexed="8"/>
        <rFont val="Arial"/>
        <family val="2"/>
      </rPr>
      <t>on</t>
    </r>
    <r>
      <rPr>
        <b/>
        <sz val="12"/>
        <color indexed="8"/>
        <rFont val="Arial"/>
        <family val="2"/>
      </rPr>
      <t>=</t>
    </r>
  </si>
  <si>
    <t>kHz</t>
  </si>
  <si>
    <t>us</t>
  </si>
  <si>
    <t>Toff =</t>
  </si>
  <si>
    <t>H  =</t>
  </si>
  <si>
    <t>mH</t>
  </si>
  <si>
    <r>
      <t xml:space="preserve">   </t>
    </r>
    <r>
      <rPr>
        <b/>
        <sz val="12"/>
        <rFont val="Arial"/>
        <family val="2"/>
      </rPr>
      <t xml:space="preserve"> L</t>
    </r>
    <r>
      <rPr>
        <b/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= V</t>
    </r>
    <r>
      <rPr>
        <vertAlign val="subscript"/>
        <sz val="12"/>
        <rFont val="Arial"/>
        <family val="2"/>
      </rPr>
      <t>indcmin</t>
    </r>
    <r>
      <rPr>
        <sz val="12"/>
        <rFont val="Arial"/>
        <family val="2"/>
      </rPr>
      <t>*T</t>
    </r>
    <r>
      <rPr>
        <vertAlign val="subscript"/>
        <sz val="12"/>
        <rFont val="Arial"/>
        <family val="2"/>
      </rPr>
      <t>on</t>
    </r>
    <r>
      <rPr>
        <sz val="12"/>
        <rFont val="Arial"/>
        <family val="2"/>
      </rPr>
      <t>/I</t>
    </r>
    <r>
      <rPr>
        <vertAlign val="subscript"/>
        <sz val="12"/>
        <rFont val="Arial"/>
        <family val="2"/>
      </rPr>
      <t xml:space="preserve">pmax  </t>
    </r>
    <r>
      <rPr>
        <sz val="12"/>
        <rFont val="Arial"/>
        <family val="2"/>
      </rPr>
      <t>=</t>
    </r>
  </si>
  <si>
    <r>
      <t>磁通Δ</t>
    </r>
    <r>
      <rPr>
        <sz val="12"/>
        <rFont val="Arial"/>
        <family val="2"/>
      </rPr>
      <t>Bm</t>
    </r>
    <r>
      <rPr>
        <sz val="12"/>
        <rFont val="標楷體"/>
        <family val="0"/>
      </rPr>
      <t>大致取</t>
    </r>
  </si>
  <si>
    <t>G</t>
  </si>
  <si>
    <t>t</t>
  </si>
  <si>
    <r>
      <t xml:space="preserve">    so,     V</t>
    </r>
    <r>
      <rPr>
        <b/>
        <vertAlign val="subscript"/>
        <sz val="12"/>
        <rFont val="Arial"/>
        <family val="2"/>
      </rPr>
      <t xml:space="preserve">flyback  </t>
    </r>
    <r>
      <rPr>
        <b/>
        <sz val="12"/>
        <rFont val="Arial"/>
        <family val="2"/>
      </rPr>
      <t>=</t>
    </r>
  </si>
  <si>
    <r>
      <t>V</t>
    </r>
    <r>
      <rPr>
        <vertAlign val="subscript"/>
        <sz val="12"/>
        <rFont val="Arial"/>
        <family val="2"/>
      </rPr>
      <t>F</t>
    </r>
    <r>
      <rPr>
        <sz val="12"/>
        <rFont val="標楷體"/>
        <family val="0"/>
      </rPr>
      <t>是二次側</t>
    </r>
    <r>
      <rPr>
        <sz val="12"/>
        <rFont val="Arial"/>
        <family val="2"/>
      </rPr>
      <t>diode</t>
    </r>
    <r>
      <rPr>
        <sz val="12"/>
        <rFont val="標楷體"/>
        <family val="0"/>
      </rPr>
      <t>的正向導通壓降取</t>
    </r>
  </si>
  <si>
    <t>V</t>
  </si>
  <si>
    <r>
      <t>N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= [(L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*I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)/A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*</t>
    </r>
    <r>
      <rPr>
        <sz val="12"/>
        <rFont val="細明體"/>
        <family val="3"/>
      </rPr>
      <t>Δ</t>
    </r>
    <r>
      <rPr>
        <sz val="12"/>
        <rFont val="Arial"/>
        <family val="2"/>
      </rPr>
      <t>B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]*10</t>
    </r>
    <r>
      <rPr>
        <vertAlign val="superscript"/>
        <sz val="12"/>
        <rFont val="Arial"/>
        <family val="2"/>
      </rPr>
      <t xml:space="preserve">8         </t>
    </r>
    <r>
      <rPr>
        <sz val="12"/>
        <rFont val="Arial"/>
        <family val="2"/>
      </rPr>
      <t>=</t>
    </r>
  </si>
  <si>
    <r>
      <t>2. the Sec - winding N</t>
    </r>
    <r>
      <rPr>
        <b/>
        <vertAlign val="subscript"/>
        <sz val="12"/>
        <color indexed="12"/>
        <rFont val="Arial"/>
        <family val="2"/>
      </rPr>
      <t xml:space="preserve">S         </t>
    </r>
    <r>
      <rPr>
        <b/>
        <sz val="12"/>
        <color indexed="12"/>
        <rFont val="Arial"/>
        <family val="2"/>
      </rPr>
      <t>:</t>
    </r>
  </si>
  <si>
    <r>
      <t>1. the Primary winding N</t>
    </r>
    <r>
      <rPr>
        <b/>
        <vertAlign val="subscript"/>
        <sz val="12"/>
        <color indexed="12"/>
        <rFont val="Arial"/>
        <family val="2"/>
      </rPr>
      <t xml:space="preserve">P </t>
    </r>
    <r>
      <rPr>
        <b/>
        <sz val="12"/>
        <color indexed="12"/>
        <rFont val="Arial"/>
        <family val="2"/>
      </rPr>
      <t xml:space="preserve"> :</t>
    </r>
  </si>
  <si>
    <t>V</t>
  </si>
  <si>
    <t>t</t>
  </si>
  <si>
    <r>
      <t>設驅動電壓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amin</t>
    </r>
    <r>
      <rPr>
        <sz val="12"/>
        <rFont val="標楷體"/>
        <family val="0"/>
      </rPr>
      <t>為</t>
    </r>
  </si>
  <si>
    <r>
      <t>3. the auxiliary winding N</t>
    </r>
    <r>
      <rPr>
        <b/>
        <vertAlign val="subscript"/>
        <sz val="12"/>
        <color indexed="12"/>
        <rFont val="Arial"/>
        <family val="2"/>
      </rPr>
      <t xml:space="preserve">a </t>
    </r>
    <r>
      <rPr>
        <b/>
        <sz val="12"/>
        <color indexed="12"/>
        <rFont val="Arial"/>
        <family val="2"/>
      </rPr>
      <t>:</t>
    </r>
  </si>
  <si>
    <r>
      <t>(Vamin/V</t>
    </r>
    <r>
      <rPr>
        <vertAlign val="subscript"/>
        <sz val="12"/>
        <rFont val="Arial"/>
        <family val="2"/>
      </rPr>
      <t>indcmax</t>
    </r>
    <r>
      <rPr>
        <sz val="12"/>
        <rFont val="Arial"/>
        <family val="2"/>
      </rPr>
      <t>)*Np =</t>
    </r>
  </si>
  <si>
    <r>
      <t xml:space="preserve">or       </t>
    </r>
    <r>
      <rPr>
        <sz val="12"/>
        <rFont val="Arial"/>
        <family val="2"/>
      </rPr>
      <t xml:space="preserve"> N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=</t>
    </r>
  </si>
  <si>
    <r>
      <t>驅動組與</t>
    </r>
    <r>
      <rPr>
        <b/>
        <u val="single"/>
        <sz val="12"/>
        <color indexed="14"/>
        <rFont val="標楷體"/>
        <family val="0"/>
      </rPr>
      <t>一</t>
    </r>
    <r>
      <rPr>
        <b/>
        <sz val="12"/>
        <color indexed="14"/>
        <rFont val="標楷體"/>
        <family val="0"/>
      </rPr>
      <t>次側同相位時</t>
    </r>
  </si>
  <si>
    <r>
      <t>驅動組與</t>
    </r>
    <r>
      <rPr>
        <b/>
        <u val="single"/>
        <sz val="12"/>
        <color indexed="14"/>
        <rFont val="標楷體"/>
        <family val="0"/>
      </rPr>
      <t>二</t>
    </r>
    <r>
      <rPr>
        <b/>
        <sz val="12"/>
        <color indexed="14"/>
        <rFont val="標楷體"/>
        <family val="0"/>
      </rPr>
      <t>次側同相位時</t>
    </r>
  </si>
  <si>
    <t>線徑</t>
  </si>
  <si>
    <r>
      <t>4. the Pri - winding diameter D</t>
    </r>
    <r>
      <rPr>
        <b/>
        <vertAlign val="subscript"/>
        <sz val="12"/>
        <color indexed="12"/>
        <rFont val="Arial"/>
        <family val="2"/>
      </rPr>
      <t xml:space="preserve">p </t>
    </r>
    <r>
      <rPr>
        <b/>
        <sz val="12"/>
        <color indexed="12"/>
        <rFont val="Arial"/>
        <family val="2"/>
      </rPr>
      <t>:</t>
    </r>
  </si>
  <si>
    <r>
      <t>I</t>
    </r>
    <r>
      <rPr>
        <vertAlign val="subscript"/>
        <sz val="12"/>
        <rFont val="Arial"/>
        <family val="2"/>
      </rPr>
      <t xml:space="preserve">PrmsMAX  </t>
    </r>
    <r>
      <rPr>
        <sz val="12"/>
        <rFont val="Arial"/>
        <family val="2"/>
      </rPr>
      <t>=   I</t>
    </r>
    <r>
      <rPr>
        <vertAlign val="subscript"/>
        <sz val="12"/>
        <rFont val="Arial"/>
        <family val="2"/>
      </rPr>
      <t>pmax</t>
    </r>
    <r>
      <rPr>
        <sz val="12"/>
        <rFont val="Arial"/>
        <family val="2"/>
      </rPr>
      <t>*</t>
    </r>
    <r>
      <rPr>
        <sz val="12"/>
        <rFont val="細明體"/>
        <family val="3"/>
      </rPr>
      <t>√</t>
    </r>
    <r>
      <rPr>
        <sz val="12"/>
        <rFont val="Arial"/>
        <family val="2"/>
      </rPr>
      <t>(D</t>
    </r>
    <r>
      <rPr>
        <vertAlign val="subscript"/>
        <sz val="12"/>
        <rFont val="Arial"/>
        <family val="2"/>
      </rPr>
      <t>uty</t>
    </r>
    <r>
      <rPr>
        <sz val="12"/>
        <rFont val="Arial"/>
        <family val="2"/>
      </rPr>
      <t>/3)  =</t>
    </r>
  </si>
  <si>
    <t>A</t>
  </si>
  <si>
    <r>
      <t>設電流密度</t>
    </r>
    <r>
      <rPr>
        <sz val="12"/>
        <rFont val="Arial"/>
        <family val="2"/>
      </rPr>
      <t xml:space="preserve">  </t>
    </r>
    <r>
      <rPr>
        <b/>
        <sz val="12"/>
        <rFont val="標楷體"/>
        <family val="0"/>
      </rPr>
      <t>δ</t>
    </r>
    <r>
      <rPr>
        <b/>
        <sz val="12"/>
        <rFont val="Arial"/>
        <family val="2"/>
      </rPr>
      <t xml:space="preserve"> =</t>
    </r>
  </si>
  <si>
    <r>
      <t>A/mm</t>
    </r>
    <r>
      <rPr>
        <vertAlign val="superscript"/>
        <sz val="12"/>
        <rFont val="Arial"/>
        <family val="2"/>
      </rPr>
      <t>2</t>
    </r>
  </si>
  <si>
    <r>
      <t>一般在</t>
    </r>
    <r>
      <rPr>
        <sz val="12"/>
        <rFont val="Arial"/>
        <family val="2"/>
      </rPr>
      <t xml:space="preserve"> 4 ~ 5 </t>
    </r>
    <r>
      <rPr>
        <sz val="12"/>
        <rFont val="標楷體"/>
        <family val="0"/>
      </rPr>
      <t>之間</t>
    </r>
  </si>
  <si>
    <r>
      <t>mm</t>
    </r>
    <r>
      <rPr>
        <vertAlign val="superscript"/>
        <sz val="12"/>
        <rFont val="Arial"/>
        <family val="2"/>
      </rPr>
      <t>2</t>
    </r>
  </si>
  <si>
    <r>
      <t>D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 xml:space="preserve"> = </t>
    </r>
    <r>
      <rPr>
        <b/>
        <sz val="12"/>
        <rFont val="細明體"/>
        <family val="3"/>
      </rPr>
      <t>√</t>
    </r>
    <r>
      <rPr>
        <b/>
        <sz val="12"/>
        <rFont val="Arial"/>
        <family val="2"/>
      </rPr>
      <t>(4S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</rPr>
      <t>π</t>
    </r>
    <r>
      <rPr>
        <b/>
        <sz val="12"/>
        <rFont val="Arial"/>
        <family val="2"/>
      </rPr>
      <t>) &gt;</t>
    </r>
  </si>
  <si>
    <t>mm</t>
  </si>
  <si>
    <r>
      <t xml:space="preserve">    N</t>
    </r>
    <r>
      <rPr>
        <b/>
        <vertAlign val="subscript"/>
        <sz val="12"/>
        <rFont val="Arial"/>
        <family val="2"/>
      </rPr>
      <t>S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 [(V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>+V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>)/V</t>
    </r>
    <r>
      <rPr>
        <vertAlign val="subscript"/>
        <sz val="12"/>
        <rFont val="Arial"/>
        <family val="2"/>
      </rPr>
      <t>flyback</t>
    </r>
    <r>
      <rPr>
        <sz val="12"/>
        <rFont val="Arial"/>
        <family val="2"/>
      </rPr>
      <t>]*N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      =</t>
    </r>
  </si>
  <si>
    <t>A</t>
  </si>
  <si>
    <r>
      <t>I</t>
    </r>
    <r>
      <rPr>
        <b/>
        <vertAlign val="subscript"/>
        <sz val="12"/>
        <rFont val="Arial"/>
        <family val="2"/>
      </rPr>
      <t>SrmsMAX</t>
    </r>
    <r>
      <rPr>
        <b/>
        <sz val="12"/>
        <rFont val="Arial"/>
        <family val="2"/>
      </rPr>
      <t xml:space="preserve"> =</t>
    </r>
  </si>
  <si>
    <r>
      <t>S</t>
    </r>
    <r>
      <rPr>
        <b/>
        <vertAlign val="subscript"/>
        <sz val="12"/>
        <rFont val="Arial"/>
        <family val="2"/>
      </rPr>
      <t>p(</t>
    </r>
    <r>
      <rPr>
        <b/>
        <vertAlign val="subscript"/>
        <sz val="12"/>
        <rFont val="細明體"/>
        <family val="3"/>
      </rPr>
      <t>截面積</t>
    </r>
    <r>
      <rPr>
        <b/>
        <vertAlign val="subscript"/>
        <sz val="12"/>
        <rFont val="Arial"/>
        <family val="2"/>
      </rPr>
      <t>)</t>
    </r>
    <r>
      <rPr>
        <b/>
        <sz val="12"/>
        <rFont val="Arial"/>
        <family val="2"/>
      </rPr>
      <t xml:space="preserve"> = I</t>
    </r>
    <r>
      <rPr>
        <b/>
        <vertAlign val="subscript"/>
        <sz val="12"/>
        <rFont val="Arial"/>
        <family val="2"/>
      </rPr>
      <t xml:space="preserve">PrmsMAX 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細明體"/>
        <family val="3"/>
      </rPr>
      <t>δ</t>
    </r>
    <r>
      <rPr>
        <b/>
        <sz val="12"/>
        <rFont val="Arial"/>
        <family val="2"/>
      </rPr>
      <t xml:space="preserve">  =</t>
    </r>
  </si>
  <si>
    <t>n=</t>
  </si>
  <si>
    <t>股線</t>
  </si>
  <si>
    <r>
      <t>線徑過大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0"/>
      </rPr>
      <t>考慮兩股並繞</t>
    </r>
    <r>
      <rPr>
        <b/>
        <sz val="12"/>
        <rFont val="Arial"/>
        <family val="2"/>
      </rPr>
      <t>.</t>
    </r>
    <r>
      <rPr>
        <b/>
        <sz val="12"/>
        <rFont val="標楷體"/>
        <family val="0"/>
      </rPr>
      <t>單線與</t>
    </r>
    <r>
      <rPr>
        <b/>
        <sz val="12"/>
        <rFont val="Arial"/>
        <family val="2"/>
      </rPr>
      <t>n</t>
    </r>
    <r>
      <rPr>
        <b/>
        <sz val="12"/>
        <rFont val="標楷體"/>
        <family val="0"/>
      </rPr>
      <t>股線的關系是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n</t>
    </r>
    <r>
      <rPr>
        <b/>
        <sz val="12"/>
        <rFont val="標楷體"/>
        <family val="0"/>
      </rPr>
      <t>√</t>
    </r>
    <r>
      <rPr>
        <b/>
        <sz val="12"/>
        <rFont val="Arial"/>
        <family val="2"/>
      </rPr>
      <t>n=D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.</t>
    </r>
  </si>
  <si>
    <r>
      <t>5. the Sec - winding diameter D</t>
    </r>
    <r>
      <rPr>
        <b/>
        <vertAlign val="subscript"/>
        <sz val="12"/>
        <color indexed="12"/>
        <rFont val="Arial"/>
        <family val="2"/>
      </rPr>
      <t xml:space="preserve">s </t>
    </r>
    <r>
      <rPr>
        <b/>
        <sz val="12"/>
        <color indexed="12"/>
        <rFont val="Arial"/>
        <family val="2"/>
      </rPr>
      <t>:</t>
    </r>
  </si>
  <si>
    <r>
      <t>6. the aux - winding diameter D</t>
    </r>
    <r>
      <rPr>
        <b/>
        <vertAlign val="subscript"/>
        <sz val="12"/>
        <color indexed="12"/>
        <rFont val="Arial"/>
        <family val="2"/>
      </rPr>
      <t xml:space="preserve">a </t>
    </r>
    <r>
      <rPr>
        <b/>
        <sz val="12"/>
        <color indexed="12"/>
        <rFont val="Arial"/>
        <family val="2"/>
      </rPr>
      <t>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</si>
  <si>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</si>
  <si>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I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= I</t>
    </r>
    <r>
      <rPr>
        <vertAlign val="subscript"/>
        <sz val="12"/>
        <rFont val="Arial"/>
        <family val="2"/>
      </rPr>
      <t>pmax</t>
    </r>
    <r>
      <rPr>
        <sz val="12"/>
        <rFont val="Arial"/>
        <family val="2"/>
      </rPr>
      <t>/h</t>
    </r>
    <r>
      <rPr>
        <vertAlign val="subscript"/>
        <sz val="12"/>
        <rFont val="Arial"/>
        <family val="2"/>
      </rPr>
      <t xml:space="preserve">fe </t>
    </r>
    <r>
      <rPr>
        <sz val="12"/>
        <rFont val="Arial"/>
        <family val="2"/>
      </rPr>
      <t xml:space="preserve"> =</t>
    </r>
  </si>
  <si>
    <t>A</t>
  </si>
  <si>
    <t>開關管的放大倍數為</t>
  </si>
  <si>
    <r>
      <t>取</t>
    </r>
    <r>
      <rPr>
        <sz val="12"/>
        <rFont val="Arial"/>
        <family val="2"/>
      </rPr>
      <t>(10~20)</t>
    </r>
  </si>
  <si>
    <r>
      <t>I</t>
    </r>
    <r>
      <rPr>
        <vertAlign val="subscript"/>
        <sz val="12"/>
        <rFont val="Arial"/>
        <family val="2"/>
      </rPr>
      <t>arms</t>
    </r>
    <r>
      <rPr>
        <sz val="12"/>
        <rFont val="Arial"/>
        <family val="2"/>
      </rPr>
      <t xml:space="preserve"> =I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*</t>
    </r>
    <r>
      <rPr>
        <sz val="12"/>
        <rFont val="細明體"/>
        <family val="3"/>
      </rPr>
      <t>√</t>
    </r>
    <r>
      <rPr>
        <sz val="12"/>
        <rFont val="Arial"/>
        <family val="2"/>
      </rPr>
      <t>(DUTY)=</t>
    </r>
  </si>
  <si>
    <r>
      <t>S</t>
    </r>
    <r>
      <rPr>
        <b/>
        <vertAlign val="subscript"/>
        <sz val="12"/>
        <rFont val="Arial"/>
        <family val="2"/>
      </rPr>
      <t>p(</t>
    </r>
    <r>
      <rPr>
        <b/>
        <vertAlign val="subscript"/>
        <sz val="12"/>
        <rFont val="細明體"/>
        <family val="3"/>
      </rPr>
      <t>截面積</t>
    </r>
    <r>
      <rPr>
        <b/>
        <vertAlign val="subscript"/>
        <sz val="12"/>
        <rFont val="Arial"/>
        <family val="2"/>
      </rPr>
      <t>)</t>
    </r>
    <r>
      <rPr>
        <b/>
        <sz val="12"/>
        <rFont val="Arial"/>
        <family val="2"/>
      </rPr>
      <t xml:space="preserve"> = I</t>
    </r>
    <r>
      <rPr>
        <b/>
        <vertAlign val="subscript"/>
        <sz val="12"/>
        <rFont val="Arial"/>
        <family val="2"/>
      </rPr>
      <t xml:space="preserve">SrmsMAX 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細明體"/>
        <family val="3"/>
      </rPr>
      <t>δ</t>
    </r>
    <r>
      <rPr>
        <b/>
        <sz val="12"/>
        <rFont val="Arial"/>
        <family val="2"/>
      </rPr>
      <t xml:space="preserve">  =</t>
    </r>
  </si>
  <si>
    <t>用一次側的線即可.</t>
  </si>
  <si>
    <t>線號的選取參見</t>
  </si>
  <si>
    <t>線徑表</t>
  </si>
  <si>
    <r>
      <t>另外要考慮是否能繞的下</t>
    </r>
    <r>
      <rPr>
        <sz val="12"/>
        <rFont val="Arial"/>
        <family val="2"/>
      </rPr>
      <t>BOBBIN</t>
    </r>
    <r>
      <rPr>
        <sz val="12"/>
        <rFont val="標楷體"/>
        <family val="0"/>
      </rPr>
      <t>當中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若不能則要修改</t>
    </r>
    <r>
      <rPr>
        <sz val="12"/>
        <rFont val="Arial"/>
        <family val="2"/>
      </rPr>
      <t>DUTY.</t>
    </r>
    <r>
      <rPr>
        <sz val="12"/>
        <rFont val="標楷體"/>
        <family val="0"/>
      </rPr>
      <t>以減少線圈圈數</t>
    </r>
  </si>
  <si>
    <t>W, 可以決定使用的磁芯.</t>
  </si>
  <si>
    <t>二次側的線粗,所以要考慮多股並繞.或三重絕緣線.</t>
  </si>
  <si>
    <r>
      <t>D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= </t>
    </r>
    <r>
      <rPr>
        <b/>
        <sz val="12"/>
        <rFont val="細明體"/>
        <family val="3"/>
      </rPr>
      <t>√</t>
    </r>
    <r>
      <rPr>
        <b/>
        <sz val="12"/>
        <rFont val="Arial"/>
        <family val="2"/>
      </rPr>
      <t>(4S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</rPr>
      <t>π</t>
    </r>
    <r>
      <rPr>
        <b/>
        <sz val="12"/>
        <rFont val="Arial"/>
        <family val="2"/>
      </rPr>
      <t>) &gt;</t>
    </r>
  </si>
  <si>
    <r>
      <t>S</t>
    </r>
    <r>
      <rPr>
        <vertAlign val="subscript"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>(</t>
    </r>
    <r>
      <rPr>
        <b/>
        <vertAlign val="subscript"/>
        <sz val="12"/>
        <rFont val="細明體"/>
        <family val="3"/>
      </rPr>
      <t>截面積</t>
    </r>
    <r>
      <rPr>
        <b/>
        <vertAlign val="subscript"/>
        <sz val="12"/>
        <rFont val="Arial"/>
        <family val="2"/>
      </rPr>
      <t>)</t>
    </r>
    <r>
      <rPr>
        <b/>
        <sz val="12"/>
        <rFont val="Arial"/>
        <family val="2"/>
      </rPr>
      <t xml:space="preserve"> = I</t>
    </r>
    <r>
      <rPr>
        <b/>
        <vertAlign val="subscript"/>
        <sz val="12"/>
        <rFont val="Arial"/>
        <family val="2"/>
      </rPr>
      <t xml:space="preserve">SrmsMAX 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細明體"/>
        <family val="3"/>
      </rPr>
      <t>δ</t>
    </r>
    <r>
      <rPr>
        <b/>
        <sz val="12"/>
        <rFont val="Arial"/>
        <family val="2"/>
      </rPr>
      <t xml:space="preserve">  =</t>
    </r>
  </si>
  <si>
    <r>
      <t>I</t>
    </r>
    <r>
      <rPr>
        <b/>
        <vertAlign val="subscript"/>
        <sz val="12"/>
        <color indexed="17"/>
        <rFont val="Arial"/>
        <family val="2"/>
      </rPr>
      <t>SrmsMAX</t>
    </r>
    <r>
      <rPr>
        <b/>
        <sz val="12"/>
        <color indexed="17"/>
        <rFont val="Arial"/>
        <family val="2"/>
      </rPr>
      <t xml:space="preserve">  = I</t>
    </r>
    <r>
      <rPr>
        <b/>
        <vertAlign val="subscript"/>
        <sz val="12"/>
        <color indexed="17"/>
        <rFont val="Arial"/>
        <family val="2"/>
      </rPr>
      <t>PrmsMAX</t>
    </r>
    <r>
      <rPr>
        <b/>
        <sz val="12"/>
        <color indexed="17"/>
        <rFont val="Arial"/>
        <family val="2"/>
      </rPr>
      <t xml:space="preserve"> *</t>
    </r>
    <r>
      <rPr>
        <b/>
        <sz val="12"/>
        <color indexed="17"/>
        <rFont val="細明體"/>
        <family val="3"/>
      </rPr>
      <t>√</t>
    </r>
    <r>
      <rPr>
        <b/>
        <sz val="12"/>
        <color indexed="17"/>
        <rFont val="Arial"/>
        <family val="2"/>
      </rPr>
      <t>(T</t>
    </r>
    <r>
      <rPr>
        <b/>
        <vertAlign val="subscript"/>
        <sz val="12"/>
        <color indexed="17"/>
        <rFont val="Arial"/>
        <family val="2"/>
      </rPr>
      <t>off</t>
    </r>
    <r>
      <rPr>
        <b/>
        <sz val="12"/>
        <color indexed="17"/>
        <rFont val="Arial"/>
        <family val="2"/>
      </rPr>
      <t>/3T) =  Io*</t>
    </r>
    <r>
      <rPr>
        <b/>
        <sz val="12"/>
        <color indexed="17"/>
        <rFont val="細明體"/>
        <family val="3"/>
      </rPr>
      <t>√</t>
    </r>
    <r>
      <rPr>
        <b/>
        <sz val="12"/>
        <color indexed="17"/>
        <rFont val="Arial"/>
        <family val="2"/>
      </rPr>
      <t>(4T/3T</t>
    </r>
    <r>
      <rPr>
        <b/>
        <vertAlign val="subscript"/>
        <sz val="12"/>
        <color indexed="17"/>
        <rFont val="Arial"/>
        <family val="2"/>
      </rPr>
      <t>off</t>
    </r>
    <r>
      <rPr>
        <b/>
        <sz val="12"/>
        <color indexed="17"/>
        <rFont val="Arial"/>
        <family val="2"/>
      </rPr>
      <t>)</t>
    </r>
  </si>
  <si>
    <r>
      <t>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=</t>
    </r>
  </si>
  <si>
    <r>
      <t xml:space="preserve">    Na = Vamin*Ns/(Vo+V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>)       =</t>
    </r>
  </si>
  <si>
    <r>
      <t>絞線線徑的計算</t>
    </r>
    <r>
      <rPr>
        <sz val="12"/>
        <rFont val="Times New Roman"/>
        <family val="1"/>
      </rPr>
      <t xml:space="preserve">: D = </t>
    </r>
    <r>
      <rPr>
        <sz val="12"/>
        <rFont val="細明體"/>
        <family val="3"/>
      </rPr>
      <t>√</t>
    </r>
    <r>
      <rPr>
        <sz val="12"/>
        <rFont val="Times New Roman"/>
        <family val="1"/>
      </rPr>
      <t xml:space="preserve">n * d * 1.155   </t>
    </r>
    <r>
      <rPr>
        <sz val="12"/>
        <rFont val="細明體"/>
        <family val="3"/>
      </rPr>
      <t>其中</t>
    </r>
    <r>
      <rPr>
        <sz val="12"/>
        <rFont val="Times New Roman"/>
        <family val="1"/>
      </rPr>
      <t xml:space="preserve">, n </t>
    </r>
    <r>
      <rPr>
        <sz val="12"/>
        <rFont val="細明體"/>
        <family val="3"/>
      </rPr>
      <t>為股數</t>
    </r>
    <r>
      <rPr>
        <sz val="12"/>
        <rFont val="Times New Roman"/>
        <family val="1"/>
      </rPr>
      <t>, d</t>
    </r>
    <r>
      <rPr>
        <sz val="12"/>
        <rFont val="細明體"/>
        <family val="3"/>
      </rPr>
      <t>為單股線徑</t>
    </r>
    <r>
      <rPr>
        <sz val="12"/>
        <rFont val="Times New Roman"/>
        <family val="1"/>
      </rPr>
      <t>, 1.155</t>
    </r>
    <r>
      <rPr>
        <sz val="12"/>
        <rFont val="細明體"/>
        <family val="3"/>
      </rPr>
      <t>為絞線系數</t>
    </r>
    <r>
      <rPr>
        <sz val="12"/>
        <rFont val="Times New Roman"/>
        <family val="1"/>
      </rPr>
      <t>.</t>
    </r>
  </si>
  <si>
    <t>n=</t>
  </si>
  <si>
    <r>
      <t>則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0"/>
      </rPr>
      <t>每股線徑為</t>
    </r>
    <r>
      <rPr>
        <b/>
        <sz val="12"/>
        <rFont val="Arial"/>
        <family val="2"/>
      </rPr>
      <t xml:space="preserve">           D</t>
    </r>
    <r>
      <rPr>
        <b/>
        <vertAlign val="subscript"/>
        <sz val="12"/>
        <rFont val="Arial"/>
        <family val="2"/>
      </rPr>
      <t xml:space="preserve">n  </t>
    </r>
    <r>
      <rPr>
        <b/>
        <sz val="12"/>
        <rFont val="Arial"/>
        <family val="2"/>
      </rPr>
      <t>=</t>
    </r>
  </si>
  <si>
    <t>股線</t>
  </si>
  <si>
    <r>
      <t>則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0"/>
      </rPr>
      <t>每股線徑為</t>
    </r>
    <r>
      <rPr>
        <b/>
        <sz val="12"/>
        <rFont val="Arial"/>
        <family val="2"/>
      </rPr>
      <t xml:space="preserve">              D</t>
    </r>
    <r>
      <rPr>
        <b/>
        <vertAlign val="subscript"/>
        <sz val="12"/>
        <rFont val="Arial"/>
        <family val="2"/>
      </rPr>
      <t xml:space="preserve">n  </t>
    </r>
    <r>
      <rPr>
        <b/>
        <sz val="12"/>
        <rFont val="Arial"/>
        <family val="2"/>
      </rPr>
      <t>=</t>
    </r>
  </si>
  <si>
    <t>mm</t>
  </si>
  <si>
    <r>
      <t>線徑過大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0"/>
      </rPr>
      <t>考慮</t>
    </r>
    <r>
      <rPr>
        <b/>
        <sz val="12"/>
        <rFont val="Arial"/>
        <family val="2"/>
      </rPr>
      <t>n</t>
    </r>
    <r>
      <rPr>
        <b/>
        <sz val="12"/>
        <rFont val="標楷體"/>
        <family val="0"/>
      </rPr>
      <t>股並繞</t>
    </r>
    <r>
      <rPr>
        <b/>
        <sz val="12"/>
        <rFont val="Arial"/>
        <family val="2"/>
      </rPr>
      <t>.</t>
    </r>
    <r>
      <rPr>
        <b/>
        <sz val="12"/>
        <rFont val="標楷體"/>
        <family val="0"/>
      </rPr>
      <t>單線與</t>
    </r>
    <r>
      <rPr>
        <b/>
        <sz val="12"/>
        <rFont val="Arial"/>
        <family val="2"/>
      </rPr>
      <t>n</t>
    </r>
    <r>
      <rPr>
        <b/>
        <sz val="12"/>
        <rFont val="標楷體"/>
        <family val="0"/>
      </rPr>
      <t>股線的關系是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n</t>
    </r>
    <r>
      <rPr>
        <b/>
        <sz val="12"/>
        <rFont val="標楷體"/>
        <family val="0"/>
      </rPr>
      <t>√</t>
    </r>
    <r>
      <rPr>
        <b/>
        <sz val="12"/>
        <rFont val="Arial"/>
        <family val="2"/>
      </rPr>
      <t>n=D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</si>
</sst>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"/>
  </numFmts>
  <fonts count="37">
    <font>
      <sz val="12"/>
      <name val="新細明體"/>
      <family val="1"/>
    </font>
    <font>
      <sz val="9"/>
      <name val="新細明體"/>
      <family val="1"/>
    </font>
    <font>
      <b/>
      <sz val="24"/>
      <name val="標楷體"/>
      <family val="0"/>
    </font>
    <font>
      <b/>
      <sz val="24"/>
      <name val="Arial"/>
      <family val="2"/>
    </font>
    <font>
      <sz val="12"/>
      <name val="標楷體"/>
      <family val="0"/>
    </font>
    <font>
      <b/>
      <sz val="12"/>
      <name val="標楷體"/>
      <family val="0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sz val="12"/>
      <name val="新細明體"/>
      <family val="1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7"/>
      <name val="Arial"/>
      <family val="2"/>
    </font>
    <font>
      <b/>
      <vertAlign val="subscript"/>
      <sz val="14"/>
      <color indexed="17"/>
      <name val="Arial"/>
      <family val="2"/>
    </font>
    <font>
      <b/>
      <sz val="12"/>
      <name val="細明體"/>
      <family val="3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4"/>
      <name val="標楷體"/>
      <family val="0"/>
    </font>
    <font>
      <b/>
      <u val="single"/>
      <sz val="12"/>
      <color indexed="14"/>
      <name val="標楷體"/>
      <family val="0"/>
    </font>
    <font>
      <b/>
      <i/>
      <sz val="20"/>
      <name val="標楷體"/>
      <family val="0"/>
    </font>
    <font>
      <b/>
      <sz val="12"/>
      <color indexed="17"/>
      <name val="Arial"/>
      <family val="2"/>
    </font>
    <font>
      <b/>
      <vertAlign val="subscript"/>
      <sz val="12"/>
      <color indexed="17"/>
      <name val="Arial"/>
      <family val="2"/>
    </font>
    <font>
      <b/>
      <vertAlign val="subscript"/>
      <sz val="12"/>
      <name val="細明體"/>
      <family val="3"/>
    </font>
    <font>
      <b/>
      <sz val="12"/>
      <color indexed="46"/>
      <name val="標楷體"/>
      <family val="0"/>
    </font>
    <font>
      <sz val="14"/>
      <name val="標楷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0"/>
      <name val="Arial"/>
      <family val="2"/>
    </font>
    <font>
      <b/>
      <sz val="12"/>
      <color indexed="17"/>
      <name val="細明體"/>
      <family val="3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8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/>
    </xf>
    <xf numFmtId="2" fontId="1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7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1" fontId="17" fillId="2" borderId="2" xfId="0" applyNumberFormat="1" applyFont="1" applyFill="1" applyBorder="1" applyAlignment="1">
      <alignment/>
    </xf>
    <xf numFmtId="1" fontId="17" fillId="2" borderId="2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1" fontId="17" fillId="2" borderId="3" xfId="0" applyNumberFormat="1" applyFont="1" applyFill="1" applyBorder="1" applyAlignment="1">
      <alignment/>
    </xf>
    <xf numFmtId="9" fontId="13" fillId="0" borderId="0" xfId="15" applyFont="1" applyAlignment="1">
      <alignment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/>
    </xf>
    <xf numFmtId="0" fontId="7" fillId="3" borderId="2" xfId="0" applyFont="1" applyFill="1" applyBorder="1" applyAlignment="1">
      <alignment/>
    </xf>
    <xf numFmtId="0" fontId="26" fillId="0" borderId="0" xfId="0" applyFont="1" applyAlignment="1">
      <alignment/>
    </xf>
    <xf numFmtId="0" fontId="17" fillId="4" borderId="0" xfId="0" applyFont="1" applyFill="1" applyAlignment="1">
      <alignment/>
    </xf>
    <xf numFmtId="192" fontId="7" fillId="0" borderId="0" xfId="0" applyNumberFormat="1" applyFont="1" applyAlignment="1">
      <alignment horizontal="right"/>
    </xf>
    <xf numFmtId="193" fontId="17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30" fillId="0" borderId="0" xfId="0" applyFont="1" applyAlignment="1">
      <alignment/>
    </xf>
    <xf numFmtId="0" fontId="32" fillId="0" borderId="0" xfId="16" applyAlignment="1">
      <alignment/>
    </xf>
    <xf numFmtId="0" fontId="34" fillId="0" borderId="0" xfId="0" applyFont="1" applyAlignment="1">
      <alignment horizontal="center"/>
    </xf>
    <xf numFmtId="193" fontId="17" fillId="0" borderId="0" xfId="0" applyNumberFormat="1" applyFont="1" applyAlignment="1">
      <alignment/>
    </xf>
    <xf numFmtId="0" fontId="13" fillId="5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93" fontId="7" fillId="2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2" fillId="0" borderId="0" xfId="16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personal%20data\copper%20wire%20dimension.xls" TargetMode="External" /><Relationship Id="rId2" Type="http://schemas.openxmlformats.org/officeDocument/2006/relationships/hyperlink" Target="..\intent\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A19">
      <selection activeCell="E40" sqref="E40"/>
    </sheetView>
  </sheetViews>
  <sheetFormatPr defaultColWidth="9.00390625" defaultRowHeight="16.5"/>
  <cols>
    <col min="1" max="1" width="3.00390625" style="5" customWidth="1"/>
    <col min="2" max="2" width="9.75390625" style="5" customWidth="1"/>
    <col min="3" max="3" width="11.125" style="5" customWidth="1"/>
    <col min="4" max="4" width="8.875" style="5" customWidth="1"/>
    <col min="5" max="5" width="18.00390625" style="5" customWidth="1"/>
    <col min="6" max="6" width="11.125" style="5" customWidth="1"/>
    <col min="7" max="7" width="13.00390625" style="5" customWidth="1"/>
    <col min="8" max="8" width="9.25390625" style="5" customWidth="1"/>
    <col min="9" max="9" width="10.25390625" style="5" bestFit="1" customWidth="1"/>
    <col min="10" max="10" width="8.875" style="5" customWidth="1"/>
    <col min="11" max="11" width="12.375" style="5" customWidth="1"/>
    <col min="12" max="12" width="9.125" style="5" bestFit="1" customWidth="1"/>
    <col min="13" max="13" width="6.75390625" style="5" customWidth="1"/>
    <col min="14" max="14" width="8.125" style="5" customWidth="1"/>
    <col min="15" max="15" width="3.875" style="5" customWidth="1"/>
    <col min="16" max="16384" width="8.875" style="5" customWidth="1"/>
  </cols>
  <sheetData>
    <row r="1" spans="1:15" ht="61.5" customHeight="1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3" customHeight="1"/>
    <row r="3" spans="2:14" ht="21" customHeight="1" thickBot="1">
      <c r="B3" s="62" t="s">
        <v>2</v>
      </c>
      <c r="C3" s="63"/>
      <c r="D3" s="20">
        <v>39</v>
      </c>
      <c r="E3" s="64" t="s">
        <v>84</v>
      </c>
      <c r="F3" s="64"/>
      <c r="G3" s="64"/>
      <c r="H3" s="65" t="s">
        <v>3</v>
      </c>
      <c r="I3" s="62"/>
      <c r="J3" s="62"/>
      <c r="K3" s="34">
        <v>98</v>
      </c>
      <c r="L3" s="5" t="s">
        <v>4</v>
      </c>
      <c r="M3" s="6">
        <f>K3*0.01</f>
        <v>0.98</v>
      </c>
      <c r="N3" s="5" t="s">
        <v>5</v>
      </c>
    </row>
    <row r="4" spans="2:13" ht="6" customHeight="1">
      <c r="B4" s="1"/>
      <c r="C4" s="3"/>
      <c r="D4" s="13"/>
      <c r="E4" s="2"/>
      <c r="F4" s="3"/>
      <c r="G4" s="3"/>
      <c r="H4" s="8"/>
      <c r="I4" s="1"/>
      <c r="J4" s="1"/>
      <c r="K4" s="13"/>
      <c r="M4" s="13"/>
    </row>
    <row r="5" spans="2:10" ht="21" customHeight="1">
      <c r="B5" s="7" t="s">
        <v>11</v>
      </c>
      <c r="C5" s="21">
        <v>9</v>
      </c>
      <c r="D5" s="5" t="s">
        <v>6</v>
      </c>
      <c r="E5" s="7" t="s">
        <v>14</v>
      </c>
      <c r="F5" s="21">
        <v>2.2</v>
      </c>
      <c r="G5" s="5" t="s">
        <v>9</v>
      </c>
      <c r="H5" s="9" t="s">
        <v>29</v>
      </c>
      <c r="I5" s="17">
        <v>100</v>
      </c>
      <c r="J5" s="5" t="s">
        <v>31</v>
      </c>
    </row>
    <row r="6" spans="2:6" ht="21" customHeight="1">
      <c r="B6" s="7" t="s">
        <v>12</v>
      </c>
      <c r="C6" s="22">
        <f>F5*C5+J6*K6</f>
        <v>19.8</v>
      </c>
      <c r="D6" s="5" t="s">
        <v>0</v>
      </c>
      <c r="E6" s="7" t="s">
        <v>15</v>
      </c>
      <c r="F6" s="36">
        <v>0.75</v>
      </c>
    </row>
    <row r="7" spans="2:4" ht="21" customHeight="1">
      <c r="B7" s="7" t="s">
        <v>13</v>
      </c>
      <c r="C7" s="22">
        <f>C6/F6</f>
        <v>26.400000000000002</v>
      </c>
      <c r="D7" s="5" t="s">
        <v>0</v>
      </c>
    </row>
    <row r="8" spans="2:7" ht="21" customHeight="1">
      <c r="B8" s="7" t="s">
        <v>16</v>
      </c>
      <c r="C8" s="14">
        <v>90</v>
      </c>
      <c r="D8" s="5" t="s">
        <v>6</v>
      </c>
      <c r="E8" s="7" t="s">
        <v>17</v>
      </c>
      <c r="F8" s="14">
        <v>264</v>
      </c>
      <c r="G8" s="5" t="s">
        <v>6</v>
      </c>
    </row>
    <row r="9" spans="2:13" ht="21" customHeight="1">
      <c r="B9" s="7" t="s">
        <v>18</v>
      </c>
      <c r="C9" s="22">
        <f>C8</f>
        <v>90</v>
      </c>
      <c r="D9" s="11" t="s">
        <v>7</v>
      </c>
      <c r="E9" s="17">
        <v>1.4</v>
      </c>
      <c r="F9" s="12" t="s">
        <v>8</v>
      </c>
      <c r="G9" s="9">
        <f>C9*E9</f>
        <v>125.99999999999999</v>
      </c>
      <c r="H9" s="5" t="s">
        <v>10</v>
      </c>
      <c r="I9" s="56" t="s">
        <v>19</v>
      </c>
      <c r="J9" s="56"/>
      <c r="K9" s="56"/>
      <c r="L9" s="56"/>
      <c r="M9" s="56"/>
    </row>
    <row r="10" spans="2:8" ht="21" customHeight="1">
      <c r="B10" s="7" t="s">
        <v>20</v>
      </c>
      <c r="C10" s="22">
        <f>F8</f>
        <v>264</v>
      </c>
      <c r="D10" s="11" t="s">
        <v>7</v>
      </c>
      <c r="E10" s="23">
        <v>1.4</v>
      </c>
      <c r="F10" s="12" t="s">
        <v>8</v>
      </c>
      <c r="G10" s="9">
        <f>C10*E10</f>
        <v>369.59999999999997</v>
      </c>
      <c r="H10" s="5" t="s">
        <v>10</v>
      </c>
    </row>
    <row r="11" spans="2:4" ht="21" customHeight="1">
      <c r="B11" s="7" t="s">
        <v>21</v>
      </c>
      <c r="C11" s="10">
        <f>C7/G9</f>
        <v>0.20952380952380956</v>
      </c>
      <c r="D11" s="5" t="s">
        <v>9</v>
      </c>
    </row>
    <row r="12" spans="1:15" ht="24" customHeight="1">
      <c r="A12" s="16" t="s">
        <v>23</v>
      </c>
      <c r="B12" s="63" t="s">
        <v>24</v>
      </c>
      <c r="C12" s="63"/>
      <c r="D12" s="63"/>
      <c r="E12" s="63"/>
      <c r="F12" s="49">
        <v>0.45</v>
      </c>
      <c r="H12" s="66" t="s">
        <v>25</v>
      </c>
      <c r="I12" s="67"/>
      <c r="J12" s="67"/>
      <c r="K12" s="67"/>
      <c r="L12" s="67"/>
      <c r="M12" s="67"/>
      <c r="N12" s="67"/>
      <c r="O12" s="67"/>
    </row>
    <row r="13" spans="2:15" ht="30.75" customHeight="1">
      <c r="B13" s="68" t="s">
        <v>26</v>
      </c>
      <c r="C13" s="68"/>
      <c r="D13" s="68"/>
      <c r="E13" s="68"/>
      <c r="H13" s="67"/>
      <c r="I13" s="67"/>
      <c r="J13" s="67"/>
      <c r="K13" s="67"/>
      <c r="L13" s="67"/>
      <c r="M13" s="67"/>
      <c r="N13" s="67"/>
      <c r="O13" s="67"/>
    </row>
    <row r="14" spans="2:15" s="24" customFormat="1" ht="21" customHeight="1">
      <c r="B14" s="25" t="s">
        <v>30</v>
      </c>
      <c r="C14" s="29">
        <f>(1/I5)*F12*1000</f>
        <v>4.500000000000001</v>
      </c>
      <c r="D14" s="26" t="s">
        <v>32</v>
      </c>
      <c r="E14" s="28" t="s">
        <v>33</v>
      </c>
      <c r="F14" s="24">
        <f>(1/I5)*(1-F12)*1000</f>
        <v>5.500000000000001</v>
      </c>
      <c r="G14" s="24" t="s">
        <v>32</v>
      </c>
      <c r="H14" s="27"/>
      <c r="I14" s="7" t="s">
        <v>89</v>
      </c>
      <c r="J14" s="24">
        <f>C14+F14</f>
        <v>10.000000000000002</v>
      </c>
      <c r="K14" s="24" t="s">
        <v>32</v>
      </c>
      <c r="L14" s="27"/>
      <c r="M14" s="27"/>
      <c r="N14" s="27"/>
      <c r="O14" s="27"/>
    </row>
    <row r="15" spans="2:5" ht="21" customHeight="1">
      <c r="B15" s="63" t="s">
        <v>40</v>
      </c>
      <c r="C15" s="63"/>
      <c r="D15" s="5">
        <f>G9*C14/F14</f>
        <v>103.09090909090908</v>
      </c>
      <c r="E15" s="5" t="s">
        <v>6</v>
      </c>
    </row>
    <row r="16" spans="2:6" ht="21" customHeight="1">
      <c r="B16" s="7" t="s">
        <v>28</v>
      </c>
      <c r="C16" s="56" t="s">
        <v>22</v>
      </c>
      <c r="D16" s="56"/>
      <c r="E16" s="48">
        <f>2*C11/F12</f>
        <v>0.9312169312169314</v>
      </c>
      <c r="F16" s="15" t="s">
        <v>9</v>
      </c>
    </row>
    <row r="17" spans="2:10" ht="21" customHeight="1">
      <c r="B17" s="69" t="s">
        <v>27</v>
      </c>
      <c r="C17" s="69"/>
      <c r="D17" s="69"/>
      <c r="E17" s="58" t="s">
        <v>36</v>
      </c>
      <c r="F17" s="58"/>
      <c r="G17" s="18">
        <f>G9*C14*0.000001/E16</f>
        <v>0.0006088806818181817</v>
      </c>
      <c r="H17" s="5" t="s">
        <v>34</v>
      </c>
      <c r="I17" s="15">
        <f>G17*1000</f>
        <v>0.6088806818181817</v>
      </c>
      <c r="J17" s="15" t="s">
        <v>35</v>
      </c>
    </row>
    <row r="18" spans="2:13" ht="21" customHeight="1" thickBot="1">
      <c r="B18" s="69" t="s">
        <v>45</v>
      </c>
      <c r="C18" s="69"/>
      <c r="D18" s="69"/>
      <c r="E18" s="56" t="s">
        <v>43</v>
      </c>
      <c r="F18" s="56"/>
      <c r="G18" s="56"/>
      <c r="H18" s="32">
        <f>(G17*E16)/(M3*L18)*100000000</f>
        <v>26.2987012987013</v>
      </c>
      <c r="I18" s="15" t="s">
        <v>39</v>
      </c>
      <c r="J18" s="57" t="s">
        <v>37</v>
      </c>
      <c r="K18" s="56"/>
      <c r="L18" s="30">
        <v>2200</v>
      </c>
      <c r="M18" s="5" t="s">
        <v>38</v>
      </c>
    </row>
    <row r="19" spans="2:15" ht="21" customHeight="1" thickBot="1">
      <c r="B19" s="69" t="s">
        <v>44</v>
      </c>
      <c r="C19" s="69"/>
      <c r="D19" s="69"/>
      <c r="E19" s="58" t="s">
        <v>64</v>
      </c>
      <c r="F19" s="58"/>
      <c r="G19" s="58"/>
      <c r="H19" s="31">
        <f>(C5+N19)*H18/D15</f>
        <v>2.4362244897959187</v>
      </c>
      <c r="I19" s="15" t="s">
        <v>39</v>
      </c>
      <c r="J19" s="56" t="s">
        <v>41</v>
      </c>
      <c r="K19" s="56"/>
      <c r="L19" s="56"/>
      <c r="M19" s="56"/>
      <c r="N19" s="30">
        <v>0.55</v>
      </c>
      <c r="O19" s="5" t="s">
        <v>42</v>
      </c>
    </row>
    <row r="20" spans="2:13" ht="21" customHeight="1" thickBot="1">
      <c r="B20" s="69" t="s">
        <v>49</v>
      </c>
      <c r="C20" s="69"/>
      <c r="D20" s="69"/>
      <c r="E20" s="58" t="s">
        <v>90</v>
      </c>
      <c r="F20" s="58"/>
      <c r="G20" s="58"/>
      <c r="H20" s="35">
        <f>L20*H19/(C5+N19)</f>
        <v>2.933673469387755</v>
      </c>
      <c r="I20" s="15" t="s">
        <v>39</v>
      </c>
      <c r="J20" s="72" t="s">
        <v>48</v>
      </c>
      <c r="K20" s="58"/>
      <c r="L20" s="33">
        <v>11.5</v>
      </c>
      <c r="M20" s="5" t="s">
        <v>46</v>
      </c>
    </row>
    <row r="21" spans="10:12" ht="21" customHeight="1">
      <c r="J21" s="71" t="s">
        <v>53</v>
      </c>
      <c r="K21" s="71"/>
      <c r="L21" s="71"/>
    </row>
    <row r="22" spans="5:12" ht="21" customHeight="1">
      <c r="E22" s="37" t="s">
        <v>51</v>
      </c>
      <c r="F22" s="74" t="s">
        <v>50</v>
      </c>
      <c r="G22" s="74"/>
      <c r="H22" s="39">
        <f>L20*G9/D15</f>
        <v>14.055555555555555</v>
      </c>
      <c r="I22" s="38" t="s">
        <v>47</v>
      </c>
      <c r="J22" s="73" t="s">
        <v>52</v>
      </c>
      <c r="K22" s="73"/>
      <c r="L22" s="73"/>
    </row>
    <row r="23" ht="24" customHeight="1">
      <c r="B23" s="40" t="s">
        <v>54</v>
      </c>
    </row>
    <row r="24" spans="2:10" ht="21" customHeight="1">
      <c r="B24" s="69" t="s">
        <v>55</v>
      </c>
      <c r="C24" s="69"/>
      <c r="D24" s="69"/>
      <c r="E24" s="69"/>
      <c r="F24" s="58" t="s">
        <v>56</v>
      </c>
      <c r="G24" s="58"/>
      <c r="H24" s="58"/>
      <c r="I24" s="19">
        <f>SQRT(F12/3)*E16</f>
        <v>0.3606587666309553</v>
      </c>
      <c r="J24" s="5" t="s">
        <v>57</v>
      </c>
    </row>
    <row r="25" spans="2:7" ht="21" customHeight="1">
      <c r="B25" s="57" t="s">
        <v>58</v>
      </c>
      <c r="C25" s="57"/>
      <c r="D25" s="47">
        <v>5</v>
      </c>
      <c r="E25" s="5" t="s">
        <v>59</v>
      </c>
      <c r="F25" s="57" t="s">
        <v>60</v>
      </c>
      <c r="G25" s="57"/>
    </row>
    <row r="26" spans="2:13" ht="24" customHeight="1">
      <c r="B26" s="53" t="s">
        <v>67</v>
      </c>
      <c r="C26" s="53"/>
      <c r="D26" s="53"/>
      <c r="E26" s="18">
        <f>I24/D25</f>
        <v>0.07213175332619107</v>
      </c>
      <c r="F26" s="5" t="s">
        <v>61</v>
      </c>
      <c r="G26" s="62" t="s">
        <v>97</v>
      </c>
      <c r="H26" s="63"/>
      <c r="I26" s="63"/>
      <c r="J26" s="63"/>
      <c r="K26" s="63"/>
      <c r="L26" s="63"/>
      <c r="M26" s="63"/>
    </row>
    <row r="27" spans="2:13" ht="24" customHeight="1" thickBot="1">
      <c r="B27" s="53" t="s">
        <v>62</v>
      </c>
      <c r="C27" s="53"/>
      <c r="D27" s="44">
        <f>SQRT(4*E26/3.1415926)</f>
        <v>0.3030528045285626</v>
      </c>
      <c r="E27" s="5" t="s">
        <v>63</v>
      </c>
      <c r="F27" s="9" t="s">
        <v>92</v>
      </c>
      <c r="G27" s="17">
        <v>1</v>
      </c>
      <c r="H27" s="4" t="s">
        <v>94</v>
      </c>
      <c r="I27" s="62" t="s">
        <v>95</v>
      </c>
      <c r="J27" s="63"/>
      <c r="K27" s="63"/>
      <c r="L27" s="52">
        <f>D27/SQRT(G27)</f>
        <v>0.3030528045285626</v>
      </c>
      <c r="M27" s="51" t="s">
        <v>96</v>
      </c>
    </row>
    <row r="28" spans="2:10" ht="24" customHeight="1">
      <c r="B28" s="69" t="s">
        <v>71</v>
      </c>
      <c r="C28" s="69"/>
      <c r="D28" s="69"/>
      <c r="E28" s="69"/>
      <c r="F28" s="70" t="s">
        <v>88</v>
      </c>
      <c r="G28" s="70"/>
      <c r="H28" s="70"/>
      <c r="I28" s="70"/>
      <c r="J28" s="70"/>
    </row>
    <row r="29" spans="2:4" ht="24" customHeight="1">
      <c r="B29" s="3" t="s">
        <v>66</v>
      </c>
      <c r="C29" s="19">
        <f>F5*SQRT((4*J14)/(3*F14))</f>
        <v>3.4253953543107016</v>
      </c>
      <c r="D29" s="5" t="s">
        <v>65</v>
      </c>
    </row>
    <row r="30" spans="2:6" ht="24" customHeight="1">
      <c r="B30" s="53" t="s">
        <v>87</v>
      </c>
      <c r="C30" s="53"/>
      <c r="D30" s="53"/>
      <c r="E30" s="18">
        <f>C29/D25</f>
        <v>0.6850790708621404</v>
      </c>
      <c r="F30" s="5" t="s">
        <v>61</v>
      </c>
    </row>
    <row r="31" spans="2:13" ht="24" customHeight="1">
      <c r="B31" s="53" t="s">
        <v>86</v>
      </c>
      <c r="C31" s="53"/>
      <c r="D31" s="41">
        <f>SQRT(4*E30/3.1415926)</f>
        <v>0.9339538420989648</v>
      </c>
      <c r="E31" s="5" t="s">
        <v>63</v>
      </c>
      <c r="G31" s="62" t="s">
        <v>70</v>
      </c>
      <c r="H31" s="63"/>
      <c r="I31" s="63"/>
      <c r="J31" s="63"/>
      <c r="K31" s="63"/>
      <c r="L31" s="63"/>
      <c r="M31" s="63"/>
    </row>
    <row r="32" spans="2:7" ht="21" customHeight="1">
      <c r="B32" s="9" t="s">
        <v>68</v>
      </c>
      <c r="C32" s="17">
        <v>4</v>
      </c>
      <c r="D32" s="4" t="s">
        <v>69</v>
      </c>
      <c r="G32" s="45" t="s">
        <v>85</v>
      </c>
    </row>
    <row r="33" spans="2:6" ht="21" customHeight="1" thickBot="1">
      <c r="B33" s="62" t="s">
        <v>93</v>
      </c>
      <c r="C33" s="63"/>
      <c r="D33" s="63"/>
      <c r="E33" s="43">
        <f>D31/SQRT(C32)</f>
        <v>0.4669769210494824</v>
      </c>
      <c r="F33" s="5" t="s">
        <v>63</v>
      </c>
    </row>
    <row r="34" spans="2:6" ht="21" customHeight="1">
      <c r="B34" s="69" t="s">
        <v>72</v>
      </c>
      <c r="C34" s="69"/>
      <c r="D34" s="69"/>
      <c r="E34" s="69"/>
      <c r="F34" s="5" t="s">
        <v>73</v>
      </c>
    </row>
    <row r="35" spans="3:10" ht="21" customHeight="1">
      <c r="C35" s="56" t="s">
        <v>74</v>
      </c>
      <c r="D35" s="56"/>
      <c r="E35" s="42">
        <f>E16/I35</f>
        <v>0.04656084656084657</v>
      </c>
      <c r="F35" s="5" t="s">
        <v>75</v>
      </c>
      <c r="G35" s="57" t="s">
        <v>76</v>
      </c>
      <c r="H35" s="56"/>
      <c r="I35" s="17">
        <v>20</v>
      </c>
      <c r="J35" s="4" t="s">
        <v>77</v>
      </c>
    </row>
    <row r="36" spans="3:6" ht="21" customHeight="1">
      <c r="C36" s="58" t="s">
        <v>78</v>
      </c>
      <c r="D36" s="58"/>
      <c r="E36" s="18">
        <f>E35*SQRT(F12)</f>
        <v>0.031233965399997066</v>
      </c>
      <c r="F36" s="5" t="s">
        <v>9</v>
      </c>
    </row>
    <row r="37" spans="3:7" ht="21" customHeight="1">
      <c r="C37" s="59" t="s">
        <v>79</v>
      </c>
      <c r="D37" s="59"/>
      <c r="E37" s="59"/>
      <c r="F37" s="18">
        <f>E36/D25</f>
        <v>0.006246793079999413</v>
      </c>
      <c r="G37" s="5" t="s">
        <v>61</v>
      </c>
    </row>
    <row r="38" spans="3:6" ht="21" customHeight="1" thickBot="1">
      <c r="C38" s="53" t="s">
        <v>62</v>
      </c>
      <c r="D38" s="53"/>
      <c r="E38" s="43">
        <f>SQRT(4*F37/3.1415926)</f>
        <v>0.08918331745852529</v>
      </c>
      <c r="F38" s="5" t="s">
        <v>63</v>
      </c>
    </row>
    <row r="39" spans="7:8" ht="21" customHeight="1">
      <c r="G39" s="54" t="s">
        <v>80</v>
      </c>
      <c r="H39" s="54"/>
    </row>
    <row r="40" spans="2:6" ht="21" customHeight="1">
      <c r="B40" s="55" t="s">
        <v>81</v>
      </c>
      <c r="C40" s="55"/>
      <c r="D40" s="55"/>
      <c r="E40" s="46" t="s">
        <v>82</v>
      </c>
      <c r="F40" s="4" t="s">
        <v>83</v>
      </c>
    </row>
    <row r="41" ht="21" customHeight="1">
      <c r="B41" s="50" t="s">
        <v>91</v>
      </c>
    </row>
    <row r="42" ht="21" customHeight="1"/>
  </sheetData>
  <mergeCells count="46">
    <mergeCell ref="B19:D19"/>
    <mergeCell ref="E19:G19"/>
    <mergeCell ref="J19:M19"/>
    <mergeCell ref="B20:D20"/>
    <mergeCell ref="J21:L21"/>
    <mergeCell ref="E20:G20"/>
    <mergeCell ref="J20:K20"/>
    <mergeCell ref="J22:L22"/>
    <mergeCell ref="F22:G22"/>
    <mergeCell ref="B24:E24"/>
    <mergeCell ref="F24:H24"/>
    <mergeCell ref="B25:C25"/>
    <mergeCell ref="F25:G25"/>
    <mergeCell ref="B26:D26"/>
    <mergeCell ref="B28:E28"/>
    <mergeCell ref="B27:C27"/>
    <mergeCell ref="F28:J28"/>
    <mergeCell ref="G26:M26"/>
    <mergeCell ref="I27:K27"/>
    <mergeCell ref="B34:E34"/>
    <mergeCell ref="J18:K18"/>
    <mergeCell ref="B17:D17"/>
    <mergeCell ref="E17:F17"/>
    <mergeCell ref="B18:D18"/>
    <mergeCell ref="E18:G18"/>
    <mergeCell ref="B30:D30"/>
    <mergeCell ref="B31:C31"/>
    <mergeCell ref="G31:M31"/>
    <mergeCell ref="B33:D33"/>
    <mergeCell ref="I9:M9"/>
    <mergeCell ref="C16:D16"/>
    <mergeCell ref="B12:E12"/>
    <mergeCell ref="H12:O13"/>
    <mergeCell ref="B13:E13"/>
    <mergeCell ref="B15:C15"/>
    <mergeCell ref="A1:O1"/>
    <mergeCell ref="B3:C3"/>
    <mergeCell ref="E3:G3"/>
    <mergeCell ref="H3:J3"/>
    <mergeCell ref="C38:D38"/>
    <mergeCell ref="G39:H39"/>
    <mergeCell ref="B40:D40"/>
    <mergeCell ref="C35:D35"/>
    <mergeCell ref="G35:H35"/>
    <mergeCell ref="C36:D36"/>
    <mergeCell ref="C37:E37"/>
  </mergeCells>
  <hyperlinks>
    <hyperlink ref="E40" r:id="rId1" display="線徑表"/>
    <hyperlink ref="E3:G3" r:id="rId2" display="W, 可以決定使用的磁芯."/>
  </hyperlinks>
  <printOptions/>
  <pageMargins left="0.2" right="0.21" top="0.34" bottom="0.35" header="0.2" footer="0.2"/>
  <pageSetup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transformer</dc:title>
  <dc:subject>calculate</dc:subject>
  <dc:creator>lijun</dc:creator>
  <cp:keywords/>
  <dc:description/>
  <cp:lastModifiedBy>user</cp:lastModifiedBy>
  <cp:lastPrinted>2002-07-22T12:16:06Z</cp:lastPrinted>
  <dcterms:created xsi:type="dcterms:W3CDTF">2002-05-21T02:35:20Z</dcterms:created>
  <dcterms:modified xsi:type="dcterms:W3CDTF">2004-08-03T06:51:28Z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