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3800" windowHeight="9345" activeTab="0"/>
  </bookViews>
  <sheets>
    <sheet name="CCM计算" sheetId="1" r:id="rId1"/>
  </sheets>
  <definedNames/>
  <calcPr fullCalcOnLoad="1"/>
</workbook>
</file>

<file path=xl/sharedStrings.xml><?xml version="1.0" encoding="utf-8"?>
<sst xmlns="http://schemas.openxmlformats.org/spreadsheetml/2006/main" count="112" uniqueCount="93">
  <si>
    <t>W</t>
  </si>
  <si>
    <r>
      <t xml:space="preserve">   </t>
    </r>
    <r>
      <rPr>
        <b/>
        <sz val="12"/>
        <rFont val="標楷體"/>
        <family val="2"/>
      </rPr>
      <t>它的有效截面積為</t>
    </r>
    <r>
      <rPr>
        <b/>
        <sz val="12"/>
        <rFont val="Times New Roman"/>
        <family val="1"/>
      </rPr>
      <t xml:space="preserve"> </t>
    </r>
    <r>
      <rPr>
        <sz val="12"/>
        <rFont val="Arial"/>
        <family val="2"/>
      </rPr>
      <t>A</t>
    </r>
    <r>
      <rPr>
        <vertAlign val="subscript"/>
        <sz val="12"/>
        <rFont val="Arial"/>
        <family val="2"/>
      </rPr>
      <t xml:space="preserve">e </t>
    </r>
    <r>
      <rPr>
        <sz val="12"/>
        <rFont val="Arial"/>
        <family val="2"/>
      </rPr>
      <t xml:space="preserve">=  </t>
    </r>
  </si>
  <si>
    <r>
      <t>mm</t>
    </r>
    <r>
      <rPr>
        <vertAlign val="superscript"/>
        <sz val="12"/>
        <rFont val="Arial"/>
        <family val="2"/>
      </rPr>
      <t xml:space="preserve">2   </t>
    </r>
    <r>
      <rPr>
        <sz val="12"/>
        <rFont val="Arial"/>
        <family val="2"/>
      </rPr>
      <t>=</t>
    </r>
  </si>
  <si>
    <r>
      <t>cm</t>
    </r>
    <r>
      <rPr>
        <vertAlign val="superscript"/>
        <sz val="12"/>
        <rFont val="Arial"/>
        <family val="2"/>
      </rPr>
      <t>2</t>
    </r>
  </si>
  <si>
    <t>V</t>
  </si>
  <si>
    <t>*</t>
  </si>
  <si>
    <t>=</t>
  </si>
  <si>
    <t>A</t>
  </si>
  <si>
    <t xml:space="preserve"> V</t>
  </si>
  <si>
    <r>
      <t>V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=</t>
    </r>
  </si>
  <si>
    <r>
      <t>P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=</t>
    </r>
  </si>
  <si>
    <r>
      <t>P</t>
    </r>
    <r>
      <rPr>
        <b/>
        <vertAlign val="subscript"/>
        <sz val="12"/>
        <rFont val="Arial"/>
        <family val="2"/>
      </rPr>
      <t xml:space="preserve">in </t>
    </r>
    <r>
      <rPr>
        <b/>
        <sz val="12"/>
        <rFont val="Arial"/>
        <family val="2"/>
      </rPr>
      <t>=</t>
    </r>
  </si>
  <si>
    <r>
      <t>I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=</t>
    </r>
  </si>
  <si>
    <r>
      <t>efficiency(</t>
    </r>
    <r>
      <rPr>
        <b/>
        <sz val="12"/>
        <rFont val="新細明體"/>
        <family val="1"/>
      </rPr>
      <t>η</t>
    </r>
    <r>
      <rPr>
        <b/>
        <sz val="12"/>
        <rFont val="Arial"/>
        <family val="2"/>
      </rPr>
      <t>) =</t>
    </r>
  </si>
  <si>
    <r>
      <t>V</t>
    </r>
    <r>
      <rPr>
        <b/>
        <vertAlign val="subscript"/>
        <sz val="12"/>
        <rFont val="Arial"/>
        <family val="2"/>
      </rPr>
      <t>inmin</t>
    </r>
    <r>
      <rPr>
        <b/>
        <sz val="12"/>
        <rFont val="Arial"/>
        <family val="2"/>
      </rPr>
      <t xml:space="preserve"> =</t>
    </r>
  </si>
  <si>
    <r>
      <t>V</t>
    </r>
    <r>
      <rPr>
        <b/>
        <vertAlign val="subscript"/>
        <sz val="12"/>
        <rFont val="Arial"/>
        <family val="2"/>
      </rPr>
      <t>inmax</t>
    </r>
    <r>
      <rPr>
        <b/>
        <sz val="12"/>
        <rFont val="Arial"/>
        <family val="2"/>
      </rPr>
      <t xml:space="preserve"> =</t>
    </r>
  </si>
  <si>
    <r>
      <t>V</t>
    </r>
    <r>
      <rPr>
        <b/>
        <vertAlign val="subscript"/>
        <sz val="12"/>
        <rFont val="Arial"/>
        <family val="2"/>
      </rPr>
      <t>DCmin</t>
    </r>
    <r>
      <rPr>
        <b/>
        <sz val="12"/>
        <rFont val="Arial"/>
        <family val="2"/>
      </rPr>
      <t xml:space="preserve"> =</t>
    </r>
  </si>
  <si>
    <r>
      <t>V</t>
    </r>
    <r>
      <rPr>
        <b/>
        <vertAlign val="subscript"/>
        <sz val="12"/>
        <rFont val="Arial"/>
        <family val="2"/>
      </rPr>
      <t>DCmax</t>
    </r>
    <r>
      <rPr>
        <b/>
        <sz val="12"/>
        <rFont val="Arial"/>
        <family val="2"/>
      </rPr>
      <t xml:space="preserve"> =</t>
    </r>
  </si>
  <si>
    <r>
      <t>I</t>
    </r>
    <r>
      <rPr>
        <b/>
        <vertAlign val="subscript"/>
        <sz val="12"/>
        <rFont val="Arial"/>
        <family val="2"/>
      </rPr>
      <t>DCmax</t>
    </r>
    <r>
      <rPr>
        <b/>
        <sz val="12"/>
        <rFont val="Arial"/>
        <family val="2"/>
      </rPr>
      <t xml:space="preserve"> =</t>
    </r>
  </si>
  <si>
    <r>
      <t>We surppose the duty cycle D</t>
    </r>
    <r>
      <rPr>
        <b/>
        <vertAlign val="subscript"/>
        <sz val="12"/>
        <rFont val="Arial"/>
        <family val="2"/>
      </rPr>
      <t xml:space="preserve">uty   </t>
    </r>
    <r>
      <rPr>
        <b/>
        <sz val="12"/>
        <rFont val="Arial"/>
        <family val="2"/>
      </rPr>
      <t xml:space="preserve"> =</t>
    </r>
  </si>
  <si>
    <r>
      <t>高電壓入力時</t>
    </r>
    <r>
      <rPr>
        <sz val="12"/>
        <rFont val="Arial"/>
        <family val="2"/>
      </rPr>
      <t xml:space="preserve"> duty cycle </t>
    </r>
    <r>
      <rPr>
        <sz val="12"/>
        <rFont val="標楷體"/>
        <family val="0"/>
      </rPr>
      <t>取</t>
    </r>
    <r>
      <rPr>
        <sz val="12"/>
        <rFont val="Arial"/>
        <family val="2"/>
      </rPr>
      <t xml:space="preserve"> 0.3~0.4</t>
    </r>
    <r>
      <rPr>
        <sz val="12"/>
        <rFont val="標楷體"/>
        <family val="0"/>
      </rPr>
      <t>為宜</t>
    </r>
    <r>
      <rPr>
        <sz val="12"/>
        <rFont val="Arial"/>
        <family val="2"/>
      </rPr>
      <t>,</t>
    </r>
    <r>
      <rPr>
        <sz val="12"/>
        <rFont val="標楷體"/>
        <family val="0"/>
      </rPr>
      <t>一般用</t>
    </r>
    <r>
      <rPr>
        <sz val="12"/>
        <rFont val="Arial"/>
        <family val="2"/>
      </rPr>
      <t xml:space="preserve">0.35, </t>
    </r>
    <r>
      <rPr>
        <sz val="12"/>
        <rFont val="標楷體"/>
        <family val="0"/>
      </rPr>
      <t>低</t>
    </r>
    <r>
      <rPr>
        <sz val="12"/>
        <rFont val="Arial"/>
        <family val="2"/>
      </rPr>
      <t xml:space="preserve">
</t>
    </r>
    <r>
      <rPr>
        <sz val="12"/>
        <rFont val="標楷體"/>
        <family val="0"/>
      </rPr>
      <t>電壓入力時</t>
    </r>
    <r>
      <rPr>
        <sz val="12"/>
        <rFont val="Arial"/>
        <family val="2"/>
      </rPr>
      <t xml:space="preserve">duty cycle </t>
    </r>
    <r>
      <rPr>
        <sz val="12"/>
        <rFont val="標楷體"/>
        <family val="0"/>
      </rPr>
      <t>取</t>
    </r>
    <r>
      <rPr>
        <sz val="12"/>
        <rFont val="Arial"/>
        <family val="2"/>
      </rPr>
      <t>0.4~0.5</t>
    </r>
    <r>
      <rPr>
        <sz val="12"/>
        <rFont val="標楷體"/>
        <family val="0"/>
      </rPr>
      <t>為宜</t>
    </r>
    <r>
      <rPr>
        <sz val="12"/>
        <rFont val="Arial"/>
        <family val="2"/>
      </rPr>
      <t>.</t>
    </r>
    <r>
      <rPr>
        <sz val="12"/>
        <rFont val="標楷體"/>
        <family val="0"/>
      </rPr>
      <t>一般用</t>
    </r>
    <r>
      <rPr>
        <sz val="12"/>
        <rFont val="Arial"/>
        <family val="2"/>
      </rPr>
      <t>0.45</t>
    </r>
  </si>
  <si>
    <r>
      <t>V</t>
    </r>
    <r>
      <rPr>
        <b/>
        <vertAlign val="subscript"/>
        <sz val="14"/>
        <color indexed="17"/>
        <rFont val="Arial"/>
        <family val="2"/>
      </rPr>
      <t>in dc min</t>
    </r>
    <r>
      <rPr>
        <b/>
        <sz val="14"/>
        <color indexed="17"/>
        <rFont val="Arial"/>
        <family val="2"/>
      </rPr>
      <t xml:space="preserve"> * T</t>
    </r>
    <r>
      <rPr>
        <b/>
        <vertAlign val="subscript"/>
        <sz val="14"/>
        <color indexed="17"/>
        <rFont val="Arial"/>
        <family val="2"/>
      </rPr>
      <t>on</t>
    </r>
    <r>
      <rPr>
        <b/>
        <sz val="14"/>
        <color indexed="17"/>
        <rFont val="Arial"/>
        <family val="2"/>
      </rPr>
      <t xml:space="preserve"> = T</t>
    </r>
    <r>
      <rPr>
        <b/>
        <vertAlign val="subscript"/>
        <sz val="14"/>
        <color indexed="17"/>
        <rFont val="Arial"/>
        <family val="2"/>
      </rPr>
      <t>off</t>
    </r>
    <r>
      <rPr>
        <b/>
        <sz val="14"/>
        <color indexed="17"/>
        <rFont val="Arial"/>
        <family val="2"/>
      </rPr>
      <t xml:space="preserve"> * V</t>
    </r>
    <r>
      <rPr>
        <b/>
        <vertAlign val="subscript"/>
        <sz val="14"/>
        <color indexed="17"/>
        <rFont val="Arial"/>
        <family val="2"/>
      </rPr>
      <t>flyback</t>
    </r>
    <r>
      <rPr>
        <b/>
        <sz val="14"/>
        <color indexed="17"/>
        <rFont val="Arial"/>
        <family val="2"/>
      </rPr>
      <t xml:space="preserve"> </t>
    </r>
  </si>
  <si>
    <r>
      <t xml:space="preserve">    T</t>
    </r>
    <r>
      <rPr>
        <b/>
        <vertAlign val="subscript"/>
        <sz val="12"/>
        <color indexed="8"/>
        <rFont val="Arial"/>
        <family val="2"/>
      </rPr>
      <t>on</t>
    </r>
    <r>
      <rPr>
        <b/>
        <sz val="12"/>
        <color indexed="8"/>
        <rFont val="Arial"/>
        <family val="2"/>
      </rPr>
      <t>=</t>
    </r>
  </si>
  <si>
    <t>kHz</t>
  </si>
  <si>
    <t>us</t>
  </si>
  <si>
    <t>Toff =</t>
  </si>
  <si>
    <r>
      <t>磁通Δ</t>
    </r>
    <r>
      <rPr>
        <sz val="12"/>
        <rFont val="Arial"/>
        <family val="2"/>
      </rPr>
      <t>Bm</t>
    </r>
    <r>
      <rPr>
        <sz val="12"/>
        <rFont val="標楷體"/>
        <family val="0"/>
      </rPr>
      <t>大致取</t>
    </r>
  </si>
  <si>
    <t>G</t>
  </si>
  <si>
    <t>t</t>
  </si>
  <si>
    <r>
      <t xml:space="preserve">    so,     V</t>
    </r>
    <r>
      <rPr>
        <b/>
        <vertAlign val="subscript"/>
        <sz val="12"/>
        <rFont val="Arial"/>
        <family val="2"/>
      </rPr>
      <t xml:space="preserve">flyback  </t>
    </r>
    <r>
      <rPr>
        <b/>
        <sz val="12"/>
        <rFont val="Arial"/>
        <family val="2"/>
      </rPr>
      <t>=</t>
    </r>
  </si>
  <si>
    <t>V</t>
  </si>
  <si>
    <r>
      <t>2. the Sec - winding N</t>
    </r>
    <r>
      <rPr>
        <b/>
        <vertAlign val="subscript"/>
        <sz val="12"/>
        <color indexed="12"/>
        <rFont val="Arial"/>
        <family val="2"/>
      </rPr>
      <t xml:space="preserve">S         </t>
    </r>
    <r>
      <rPr>
        <b/>
        <sz val="12"/>
        <color indexed="12"/>
        <rFont val="Arial"/>
        <family val="2"/>
      </rPr>
      <t>:</t>
    </r>
  </si>
  <si>
    <r>
      <t>1. the Primary winding N</t>
    </r>
    <r>
      <rPr>
        <b/>
        <vertAlign val="subscript"/>
        <sz val="12"/>
        <color indexed="12"/>
        <rFont val="Arial"/>
        <family val="2"/>
      </rPr>
      <t xml:space="preserve">P </t>
    </r>
    <r>
      <rPr>
        <b/>
        <sz val="12"/>
        <color indexed="12"/>
        <rFont val="Arial"/>
        <family val="2"/>
      </rPr>
      <t xml:space="preserve"> :</t>
    </r>
  </si>
  <si>
    <t>V</t>
  </si>
  <si>
    <r>
      <t>設驅動電壓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amin</t>
    </r>
    <r>
      <rPr>
        <sz val="12"/>
        <rFont val="標楷體"/>
        <family val="0"/>
      </rPr>
      <t>為</t>
    </r>
  </si>
  <si>
    <r>
      <t>3. the auxiliary winding N</t>
    </r>
    <r>
      <rPr>
        <b/>
        <vertAlign val="subscript"/>
        <sz val="12"/>
        <color indexed="12"/>
        <rFont val="Arial"/>
        <family val="2"/>
      </rPr>
      <t xml:space="preserve">a </t>
    </r>
    <r>
      <rPr>
        <b/>
        <sz val="12"/>
        <color indexed="12"/>
        <rFont val="Arial"/>
        <family val="2"/>
      </rPr>
      <t>:</t>
    </r>
  </si>
  <si>
    <t>線徑</t>
  </si>
  <si>
    <r>
      <t>4. the Pri - winding diameter D</t>
    </r>
    <r>
      <rPr>
        <b/>
        <vertAlign val="subscript"/>
        <sz val="12"/>
        <color indexed="12"/>
        <rFont val="Arial"/>
        <family val="2"/>
      </rPr>
      <t xml:space="preserve">p </t>
    </r>
    <r>
      <rPr>
        <b/>
        <sz val="12"/>
        <color indexed="12"/>
        <rFont val="Arial"/>
        <family val="2"/>
      </rPr>
      <t>:</t>
    </r>
  </si>
  <si>
    <t>A</t>
  </si>
  <si>
    <r>
      <t>設電流密度</t>
    </r>
    <r>
      <rPr>
        <sz val="12"/>
        <rFont val="Arial"/>
        <family val="2"/>
      </rPr>
      <t xml:space="preserve">  </t>
    </r>
    <r>
      <rPr>
        <b/>
        <sz val="12"/>
        <rFont val="標楷體"/>
        <family val="2"/>
      </rPr>
      <t>δ</t>
    </r>
    <r>
      <rPr>
        <b/>
        <sz val="12"/>
        <rFont val="Arial"/>
        <family val="2"/>
      </rPr>
      <t xml:space="preserve"> =</t>
    </r>
  </si>
  <si>
    <r>
      <t>A/mm</t>
    </r>
    <r>
      <rPr>
        <vertAlign val="superscript"/>
        <sz val="12"/>
        <rFont val="Arial"/>
        <family val="2"/>
      </rPr>
      <t>2</t>
    </r>
  </si>
  <si>
    <r>
      <t>一般在</t>
    </r>
    <r>
      <rPr>
        <sz val="12"/>
        <rFont val="Arial"/>
        <family val="2"/>
      </rPr>
      <t xml:space="preserve"> 4 ~ 5 </t>
    </r>
    <r>
      <rPr>
        <sz val="12"/>
        <rFont val="標楷體"/>
        <family val="0"/>
      </rPr>
      <t>之間</t>
    </r>
  </si>
  <si>
    <r>
      <t>mm</t>
    </r>
    <r>
      <rPr>
        <vertAlign val="superscript"/>
        <sz val="12"/>
        <rFont val="Arial"/>
        <family val="2"/>
      </rPr>
      <t>2</t>
    </r>
  </si>
  <si>
    <r>
      <t>D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 xml:space="preserve"> = </t>
    </r>
    <r>
      <rPr>
        <b/>
        <sz val="12"/>
        <rFont val="細明體"/>
        <family val="3"/>
      </rPr>
      <t>√</t>
    </r>
    <r>
      <rPr>
        <b/>
        <sz val="12"/>
        <rFont val="Arial"/>
        <family val="2"/>
      </rPr>
      <t>(4S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</rPr>
      <t>π</t>
    </r>
    <r>
      <rPr>
        <b/>
        <sz val="12"/>
        <rFont val="Arial"/>
        <family val="2"/>
      </rPr>
      <t>) &gt;</t>
    </r>
  </si>
  <si>
    <t>mm</t>
  </si>
  <si>
    <t>A</t>
  </si>
  <si>
    <r>
      <t>I</t>
    </r>
    <r>
      <rPr>
        <b/>
        <vertAlign val="subscript"/>
        <sz val="12"/>
        <rFont val="Arial"/>
        <family val="2"/>
      </rPr>
      <t>SrmsMAX</t>
    </r>
    <r>
      <rPr>
        <b/>
        <sz val="12"/>
        <rFont val="Arial"/>
        <family val="2"/>
      </rPr>
      <t xml:space="preserve"> =</t>
    </r>
  </si>
  <si>
    <r>
      <t>S</t>
    </r>
    <r>
      <rPr>
        <b/>
        <vertAlign val="subscript"/>
        <sz val="12"/>
        <rFont val="Arial"/>
        <family val="2"/>
      </rPr>
      <t>p(</t>
    </r>
    <r>
      <rPr>
        <b/>
        <vertAlign val="subscript"/>
        <sz val="12"/>
        <rFont val="細明體"/>
        <family val="3"/>
      </rPr>
      <t>截面積</t>
    </r>
    <r>
      <rPr>
        <b/>
        <vertAlign val="subscript"/>
        <sz val="12"/>
        <rFont val="Arial"/>
        <family val="2"/>
      </rPr>
      <t>)</t>
    </r>
    <r>
      <rPr>
        <b/>
        <sz val="12"/>
        <rFont val="Arial"/>
        <family val="2"/>
      </rPr>
      <t xml:space="preserve"> = I</t>
    </r>
    <r>
      <rPr>
        <b/>
        <vertAlign val="subscript"/>
        <sz val="12"/>
        <rFont val="Arial"/>
        <family val="2"/>
      </rPr>
      <t xml:space="preserve">PrmsMAX </t>
    </r>
    <r>
      <rPr>
        <b/>
        <sz val="12"/>
        <rFont val="Arial"/>
        <family val="2"/>
      </rPr>
      <t>/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細明體"/>
        <family val="3"/>
      </rPr>
      <t>δ</t>
    </r>
    <r>
      <rPr>
        <b/>
        <sz val="12"/>
        <rFont val="Arial"/>
        <family val="2"/>
      </rPr>
      <t xml:space="preserve">  =</t>
    </r>
  </si>
  <si>
    <t>n=</t>
  </si>
  <si>
    <t>股線</t>
  </si>
  <si>
    <r>
      <t>線徑過大</t>
    </r>
    <r>
      <rPr>
        <b/>
        <sz val="12"/>
        <rFont val="Arial"/>
        <family val="2"/>
      </rPr>
      <t xml:space="preserve">, </t>
    </r>
    <r>
      <rPr>
        <b/>
        <sz val="12"/>
        <rFont val="標楷體"/>
        <family val="2"/>
      </rPr>
      <t>考慮兩股並繞</t>
    </r>
    <r>
      <rPr>
        <b/>
        <sz val="12"/>
        <rFont val="Arial"/>
        <family val="2"/>
      </rPr>
      <t>.</t>
    </r>
    <r>
      <rPr>
        <b/>
        <sz val="12"/>
        <rFont val="標楷體"/>
        <family val="2"/>
      </rPr>
      <t>單線與</t>
    </r>
    <r>
      <rPr>
        <b/>
        <sz val="12"/>
        <rFont val="Arial"/>
        <family val="2"/>
      </rPr>
      <t>n</t>
    </r>
    <r>
      <rPr>
        <b/>
        <sz val="12"/>
        <rFont val="標楷體"/>
        <family val="2"/>
      </rPr>
      <t>股線的關系是</t>
    </r>
    <r>
      <rPr>
        <b/>
        <sz val="12"/>
        <rFont val="Arial"/>
        <family val="2"/>
      </rPr>
      <t>D</t>
    </r>
    <r>
      <rPr>
        <b/>
        <vertAlign val="subscript"/>
        <sz val="12"/>
        <rFont val="Arial"/>
        <family val="2"/>
      </rPr>
      <t>n</t>
    </r>
    <r>
      <rPr>
        <b/>
        <sz val="12"/>
        <rFont val="標楷體"/>
        <family val="2"/>
      </rPr>
      <t>√</t>
    </r>
    <r>
      <rPr>
        <b/>
        <sz val="12"/>
        <rFont val="Arial"/>
        <family val="2"/>
      </rPr>
      <t>n=D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>.</t>
    </r>
  </si>
  <si>
    <r>
      <t>5. the Sec - winding diameter D</t>
    </r>
    <r>
      <rPr>
        <b/>
        <vertAlign val="subscript"/>
        <sz val="12"/>
        <color indexed="12"/>
        <rFont val="Arial"/>
        <family val="2"/>
      </rPr>
      <t xml:space="preserve">s </t>
    </r>
    <r>
      <rPr>
        <b/>
        <sz val="12"/>
        <color indexed="12"/>
        <rFont val="Arial"/>
        <family val="2"/>
      </rPr>
      <t>:</t>
    </r>
  </si>
  <si>
    <r>
      <t>6. the aux - winding diameter D</t>
    </r>
    <r>
      <rPr>
        <b/>
        <vertAlign val="subscript"/>
        <sz val="12"/>
        <color indexed="12"/>
        <rFont val="Arial"/>
        <family val="2"/>
      </rPr>
      <t xml:space="preserve">a </t>
    </r>
    <r>
      <rPr>
        <b/>
        <sz val="12"/>
        <color indexed="12"/>
        <rFont val="Arial"/>
        <family val="2"/>
      </rPr>
      <t>: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</si>
  <si>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</si>
  <si>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I</t>
    </r>
    <r>
      <rPr>
        <vertAlign val="subscript"/>
        <sz val="12"/>
        <rFont val="Arial"/>
        <family val="2"/>
      </rPr>
      <t xml:space="preserve">a </t>
    </r>
    <r>
      <rPr>
        <sz val="12"/>
        <rFont val="Arial"/>
        <family val="2"/>
      </rPr>
      <t>= I</t>
    </r>
    <r>
      <rPr>
        <vertAlign val="subscript"/>
        <sz val="12"/>
        <rFont val="Arial"/>
        <family val="2"/>
      </rPr>
      <t>pmax</t>
    </r>
    <r>
      <rPr>
        <sz val="12"/>
        <rFont val="Arial"/>
        <family val="2"/>
      </rPr>
      <t>/h</t>
    </r>
    <r>
      <rPr>
        <vertAlign val="subscript"/>
        <sz val="12"/>
        <rFont val="Arial"/>
        <family val="2"/>
      </rPr>
      <t xml:space="preserve">fe </t>
    </r>
    <r>
      <rPr>
        <sz val="12"/>
        <rFont val="Arial"/>
        <family val="2"/>
      </rPr>
      <t xml:space="preserve"> =</t>
    </r>
  </si>
  <si>
    <t>A</t>
  </si>
  <si>
    <t>開關管的放大倍數為</t>
  </si>
  <si>
    <r>
      <t>取</t>
    </r>
    <r>
      <rPr>
        <sz val="12"/>
        <rFont val="Arial"/>
        <family val="2"/>
      </rPr>
      <t>(10~20)</t>
    </r>
  </si>
  <si>
    <r>
      <t>I</t>
    </r>
    <r>
      <rPr>
        <vertAlign val="subscript"/>
        <sz val="12"/>
        <rFont val="Arial"/>
        <family val="2"/>
      </rPr>
      <t>arms</t>
    </r>
    <r>
      <rPr>
        <sz val="12"/>
        <rFont val="Arial"/>
        <family val="2"/>
      </rPr>
      <t xml:space="preserve"> =I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*</t>
    </r>
    <r>
      <rPr>
        <sz val="12"/>
        <rFont val="細明體"/>
        <family val="3"/>
      </rPr>
      <t>√</t>
    </r>
    <r>
      <rPr>
        <sz val="12"/>
        <rFont val="Arial"/>
        <family val="2"/>
      </rPr>
      <t>(DUTY)=</t>
    </r>
  </si>
  <si>
    <r>
      <t>S</t>
    </r>
    <r>
      <rPr>
        <b/>
        <vertAlign val="subscript"/>
        <sz val="12"/>
        <rFont val="Arial"/>
        <family val="2"/>
      </rPr>
      <t>p(</t>
    </r>
    <r>
      <rPr>
        <b/>
        <vertAlign val="subscript"/>
        <sz val="12"/>
        <rFont val="細明體"/>
        <family val="3"/>
      </rPr>
      <t>截面積</t>
    </r>
    <r>
      <rPr>
        <b/>
        <vertAlign val="subscript"/>
        <sz val="12"/>
        <rFont val="Arial"/>
        <family val="2"/>
      </rPr>
      <t>)</t>
    </r>
    <r>
      <rPr>
        <b/>
        <sz val="12"/>
        <rFont val="Arial"/>
        <family val="2"/>
      </rPr>
      <t xml:space="preserve"> = I</t>
    </r>
    <r>
      <rPr>
        <b/>
        <vertAlign val="subscript"/>
        <sz val="12"/>
        <rFont val="Arial"/>
        <family val="2"/>
      </rPr>
      <t xml:space="preserve">SrmsMAX </t>
    </r>
    <r>
      <rPr>
        <b/>
        <sz val="12"/>
        <rFont val="Arial"/>
        <family val="2"/>
      </rPr>
      <t>/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細明體"/>
        <family val="3"/>
      </rPr>
      <t>δ</t>
    </r>
    <r>
      <rPr>
        <b/>
        <sz val="12"/>
        <rFont val="Arial"/>
        <family val="2"/>
      </rPr>
      <t xml:space="preserve">  =</t>
    </r>
  </si>
  <si>
    <t>用一次側的線即可.</t>
  </si>
  <si>
    <t>線號的選取參見</t>
  </si>
  <si>
    <t>線徑表</t>
  </si>
  <si>
    <r>
      <t>另外要考慮是否能繞的下</t>
    </r>
    <r>
      <rPr>
        <sz val="12"/>
        <rFont val="Arial"/>
        <family val="2"/>
      </rPr>
      <t>BOBBIN</t>
    </r>
    <r>
      <rPr>
        <sz val="12"/>
        <rFont val="標楷體"/>
        <family val="0"/>
      </rPr>
      <t>當中</t>
    </r>
    <r>
      <rPr>
        <sz val="12"/>
        <rFont val="Arial"/>
        <family val="2"/>
      </rPr>
      <t xml:space="preserve">, </t>
    </r>
    <r>
      <rPr>
        <sz val="12"/>
        <rFont val="標楷體"/>
        <family val="0"/>
      </rPr>
      <t>若不能則要修改</t>
    </r>
    <r>
      <rPr>
        <sz val="12"/>
        <rFont val="Arial"/>
        <family val="2"/>
      </rPr>
      <t>DUTY.</t>
    </r>
    <r>
      <rPr>
        <sz val="12"/>
        <rFont val="標楷體"/>
        <family val="0"/>
      </rPr>
      <t>以減少線圈圈數</t>
    </r>
  </si>
  <si>
    <t>二次側的線粗,所以要考慮多股並繞.或三重絕緣線.</t>
  </si>
  <si>
    <r>
      <t>D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 xml:space="preserve"> = </t>
    </r>
    <r>
      <rPr>
        <b/>
        <sz val="12"/>
        <rFont val="細明體"/>
        <family val="3"/>
      </rPr>
      <t>√</t>
    </r>
    <r>
      <rPr>
        <b/>
        <sz val="12"/>
        <rFont val="Arial"/>
        <family val="2"/>
      </rPr>
      <t>(4S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>/</t>
    </r>
    <r>
      <rPr>
        <b/>
        <sz val="12"/>
        <rFont val="細明體"/>
        <family val="3"/>
      </rPr>
      <t>π</t>
    </r>
    <r>
      <rPr>
        <b/>
        <sz val="12"/>
        <rFont val="Arial"/>
        <family val="2"/>
      </rPr>
      <t>) &gt;</t>
    </r>
  </si>
  <si>
    <r>
      <t>S</t>
    </r>
    <r>
      <rPr>
        <vertAlign val="subscript"/>
        <sz val="12"/>
        <rFont val="Arial"/>
        <family val="2"/>
      </rPr>
      <t>s</t>
    </r>
    <r>
      <rPr>
        <b/>
        <vertAlign val="subscript"/>
        <sz val="12"/>
        <rFont val="Arial"/>
        <family val="2"/>
      </rPr>
      <t>(</t>
    </r>
    <r>
      <rPr>
        <b/>
        <vertAlign val="subscript"/>
        <sz val="12"/>
        <rFont val="細明體"/>
        <family val="3"/>
      </rPr>
      <t>截面積</t>
    </r>
    <r>
      <rPr>
        <b/>
        <vertAlign val="subscript"/>
        <sz val="12"/>
        <rFont val="Arial"/>
        <family val="2"/>
      </rPr>
      <t>)</t>
    </r>
    <r>
      <rPr>
        <b/>
        <sz val="12"/>
        <rFont val="Arial"/>
        <family val="2"/>
      </rPr>
      <t xml:space="preserve"> = I</t>
    </r>
    <r>
      <rPr>
        <b/>
        <vertAlign val="subscript"/>
        <sz val="12"/>
        <rFont val="Arial"/>
        <family val="2"/>
      </rPr>
      <t xml:space="preserve">SrmsMAX </t>
    </r>
    <r>
      <rPr>
        <b/>
        <sz val="12"/>
        <rFont val="Arial"/>
        <family val="2"/>
      </rPr>
      <t>/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細明體"/>
        <family val="3"/>
      </rPr>
      <t>δ</t>
    </r>
    <r>
      <rPr>
        <b/>
        <sz val="12"/>
        <rFont val="Arial"/>
        <family val="2"/>
      </rPr>
      <t xml:space="preserve">  =</t>
    </r>
  </si>
  <si>
    <r>
      <t>I</t>
    </r>
    <r>
      <rPr>
        <b/>
        <vertAlign val="subscript"/>
        <sz val="12"/>
        <color indexed="17"/>
        <rFont val="Arial"/>
        <family val="2"/>
      </rPr>
      <t>SrmsMAX</t>
    </r>
    <r>
      <rPr>
        <b/>
        <sz val="12"/>
        <color indexed="17"/>
        <rFont val="Arial"/>
        <family val="2"/>
      </rPr>
      <t xml:space="preserve">  = I</t>
    </r>
    <r>
      <rPr>
        <b/>
        <vertAlign val="subscript"/>
        <sz val="12"/>
        <color indexed="17"/>
        <rFont val="Arial"/>
        <family val="2"/>
      </rPr>
      <t>PrmsMAX</t>
    </r>
    <r>
      <rPr>
        <b/>
        <sz val="12"/>
        <color indexed="17"/>
        <rFont val="Arial"/>
        <family val="2"/>
      </rPr>
      <t xml:space="preserve"> *</t>
    </r>
    <r>
      <rPr>
        <b/>
        <sz val="12"/>
        <color indexed="17"/>
        <rFont val="細明體"/>
        <family val="3"/>
      </rPr>
      <t>√</t>
    </r>
    <r>
      <rPr>
        <b/>
        <sz val="12"/>
        <color indexed="17"/>
        <rFont val="Arial"/>
        <family val="2"/>
      </rPr>
      <t>(T</t>
    </r>
    <r>
      <rPr>
        <b/>
        <vertAlign val="subscript"/>
        <sz val="12"/>
        <color indexed="17"/>
        <rFont val="Arial"/>
        <family val="2"/>
      </rPr>
      <t>off</t>
    </r>
    <r>
      <rPr>
        <b/>
        <sz val="12"/>
        <color indexed="17"/>
        <rFont val="Arial"/>
        <family val="2"/>
      </rPr>
      <t>/3T) =  Io*</t>
    </r>
    <r>
      <rPr>
        <b/>
        <sz val="12"/>
        <color indexed="17"/>
        <rFont val="細明體"/>
        <family val="3"/>
      </rPr>
      <t>√</t>
    </r>
    <r>
      <rPr>
        <b/>
        <sz val="12"/>
        <color indexed="17"/>
        <rFont val="Arial"/>
        <family val="2"/>
      </rPr>
      <t>(4T/3T</t>
    </r>
    <r>
      <rPr>
        <b/>
        <vertAlign val="subscript"/>
        <sz val="12"/>
        <color indexed="17"/>
        <rFont val="Arial"/>
        <family val="2"/>
      </rPr>
      <t>off</t>
    </r>
    <r>
      <rPr>
        <b/>
        <sz val="12"/>
        <color indexed="17"/>
        <rFont val="Arial"/>
        <family val="2"/>
      </rPr>
      <t>)</t>
    </r>
  </si>
  <si>
    <r>
      <t>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=</t>
    </r>
  </si>
  <si>
    <r>
      <t>絞線線徑的計算</t>
    </r>
    <r>
      <rPr>
        <sz val="12"/>
        <rFont val="Times New Roman"/>
        <family val="1"/>
      </rPr>
      <t xml:space="preserve">: D = </t>
    </r>
    <r>
      <rPr>
        <sz val="12"/>
        <rFont val="細明體"/>
        <family val="3"/>
      </rPr>
      <t>√</t>
    </r>
    <r>
      <rPr>
        <sz val="12"/>
        <rFont val="Times New Roman"/>
        <family val="1"/>
      </rPr>
      <t xml:space="preserve">n * d * 1.155   </t>
    </r>
    <r>
      <rPr>
        <sz val="12"/>
        <rFont val="細明體"/>
        <family val="3"/>
      </rPr>
      <t>其中</t>
    </r>
    <r>
      <rPr>
        <sz val="12"/>
        <rFont val="Times New Roman"/>
        <family val="1"/>
      </rPr>
      <t xml:space="preserve">, n </t>
    </r>
    <r>
      <rPr>
        <sz val="12"/>
        <rFont val="細明體"/>
        <family val="3"/>
      </rPr>
      <t>為股數</t>
    </r>
    <r>
      <rPr>
        <sz val="12"/>
        <rFont val="Times New Roman"/>
        <family val="1"/>
      </rPr>
      <t>, d</t>
    </r>
    <r>
      <rPr>
        <sz val="12"/>
        <rFont val="細明體"/>
        <family val="3"/>
      </rPr>
      <t>為單股線徑</t>
    </r>
    <r>
      <rPr>
        <sz val="12"/>
        <rFont val="Times New Roman"/>
        <family val="1"/>
      </rPr>
      <t>, 1.155</t>
    </r>
    <r>
      <rPr>
        <sz val="12"/>
        <rFont val="細明體"/>
        <family val="3"/>
      </rPr>
      <t>為絞線系數</t>
    </r>
    <r>
      <rPr>
        <sz val="12"/>
        <rFont val="Times New Roman"/>
        <family val="1"/>
      </rPr>
      <t>.</t>
    </r>
  </si>
  <si>
    <t>n=</t>
  </si>
  <si>
    <r>
      <t>則</t>
    </r>
    <r>
      <rPr>
        <b/>
        <sz val="12"/>
        <rFont val="Arial"/>
        <family val="2"/>
      </rPr>
      <t xml:space="preserve">, </t>
    </r>
    <r>
      <rPr>
        <b/>
        <sz val="12"/>
        <rFont val="標楷體"/>
        <family val="2"/>
      </rPr>
      <t>每股線徑為</t>
    </r>
    <r>
      <rPr>
        <b/>
        <sz val="12"/>
        <rFont val="Arial"/>
        <family val="2"/>
      </rPr>
      <t xml:space="preserve">           D</t>
    </r>
    <r>
      <rPr>
        <b/>
        <vertAlign val="subscript"/>
        <sz val="12"/>
        <rFont val="Arial"/>
        <family val="2"/>
      </rPr>
      <t xml:space="preserve">n  </t>
    </r>
    <r>
      <rPr>
        <b/>
        <sz val="12"/>
        <rFont val="Arial"/>
        <family val="2"/>
      </rPr>
      <t>=</t>
    </r>
  </si>
  <si>
    <t>股線</t>
  </si>
  <si>
    <r>
      <t>則</t>
    </r>
    <r>
      <rPr>
        <b/>
        <sz val="12"/>
        <rFont val="Arial"/>
        <family val="2"/>
      </rPr>
      <t xml:space="preserve">, </t>
    </r>
    <r>
      <rPr>
        <b/>
        <sz val="12"/>
        <rFont val="標楷體"/>
        <family val="2"/>
      </rPr>
      <t>每股線徑為</t>
    </r>
    <r>
      <rPr>
        <b/>
        <sz val="12"/>
        <rFont val="Arial"/>
        <family val="2"/>
      </rPr>
      <t xml:space="preserve">              D</t>
    </r>
    <r>
      <rPr>
        <b/>
        <vertAlign val="subscript"/>
        <sz val="12"/>
        <rFont val="Arial"/>
        <family val="2"/>
      </rPr>
      <t xml:space="preserve">n  </t>
    </r>
    <r>
      <rPr>
        <b/>
        <sz val="12"/>
        <rFont val="Arial"/>
        <family val="2"/>
      </rPr>
      <t>=</t>
    </r>
  </si>
  <si>
    <t>mm</t>
  </si>
  <si>
    <r>
      <t>線徑過大</t>
    </r>
    <r>
      <rPr>
        <b/>
        <sz val="12"/>
        <rFont val="Arial"/>
        <family val="2"/>
      </rPr>
      <t xml:space="preserve">, </t>
    </r>
    <r>
      <rPr>
        <b/>
        <sz val="12"/>
        <rFont val="標楷體"/>
        <family val="2"/>
      </rPr>
      <t>考慮</t>
    </r>
    <r>
      <rPr>
        <b/>
        <sz val="12"/>
        <rFont val="Arial"/>
        <family val="2"/>
      </rPr>
      <t>n</t>
    </r>
    <r>
      <rPr>
        <b/>
        <sz val="12"/>
        <rFont val="標楷體"/>
        <family val="2"/>
      </rPr>
      <t>股並繞</t>
    </r>
    <r>
      <rPr>
        <b/>
        <sz val="12"/>
        <rFont val="Arial"/>
        <family val="2"/>
      </rPr>
      <t>.</t>
    </r>
    <r>
      <rPr>
        <b/>
        <sz val="12"/>
        <rFont val="標楷體"/>
        <family val="2"/>
      </rPr>
      <t>單線與</t>
    </r>
    <r>
      <rPr>
        <b/>
        <sz val="12"/>
        <rFont val="Arial"/>
        <family val="2"/>
      </rPr>
      <t>n</t>
    </r>
    <r>
      <rPr>
        <b/>
        <sz val="12"/>
        <rFont val="標楷體"/>
        <family val="2"/>
      </rPr>
      <t>股線的關系是</t>
    </r>
    <r>
      <rPr>
        <b/>
        <sz val="12"/>
        <rFont val="Arial"/>
        <family val="2"/>
      </rPr>
      <t>D</t>
    </r>
    <r>
      <rPr>
        <b/>
        <vertAlign val="subscript"/>
        <sz val="12"/>
        <rFont val="Arial"/>
        <family val="2"/>
      </rPr>
      <t>n</t>
    </r>
    <r>
      <rPr>
        <b/>
        <sz val="12"/>
        <rFont val="標楷體"/>
        <family val="2"/>
      </rPr>
      <t>√</t>
    </r>
    <r>
      <rPr>
        <b/>
        <sz val="12"/>
        <rFont val="Arial"/>
        <family val="2"/>
      </rPr>
      <t>n=D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>.</t>
    </r>
  </si>
  <si>
    <r>
      <t xml:space="preserve"> (</t>
    </r>
    <r>
      <rPr>
        <sz val="12"/>
        <rFont val="宋体"/>
        <family val="0"/>
      </rPr>
      <t>低電壓可取</t>
    </r>
    <r>
      <rPr>
        <sz val="12"/>
        <rFont val="Arial"/>
        <family val="2"/>
      </rPr>
      <t xml:space="preserve">1.2, </t>
    </r>
    <r>
      <rPr>
        <sz val="12"/>
        <rFont val="宋体"/>
        <family val="0"/>
      </rPr>
      <t>高電壓可取</t>
    </r>
    <r>
      <rPr>
        <sz val="12"/>
        <rFont val="Arial"/>
        <family val="2"/>
      </rPr>
      <t>1.414</t>
    </r>
    <r>
      <rPr>
        <sz val="12"/>
        <rFont val="Arial"/>
        <family val="2"/>
      </rPr>
      <t xml:space="preserve"> )</t>
    </r>
  </si>
  <si>
    <t xml:space="preserve">                                 </t>
  </si>
  <si>
    <t>A</t>
  </si>
  <si>
    <t>Ip2=</t>
  </si>
  <si>
    <r>
      <t>f</t>
    </r>
    <r>
      <rPr>
        <vertAlign val="subscript"/>
        <sz val="12"/>
        <rFont val="Arial"/>
        <family val="2"/>
      </rPr>
      <t>sw</t>
    </r>
    <r>
      <rPr>
        <sz val="12"/>
        <rFont val="Arial"/>
        <family val="2"/>
      </rPr>
      <t xml:space="preserve"> = </t>
    </r>
  </si>
  <si>
    <t>=</t>
  </si>
  <si>
    <t>Hz</t>
  </si>
  <si>
    <t>H=</t>
  </si>
  <si>
    <t>mH</t>
  </si>
  <si>
    <r>
      <t>Lp</t>
    </r>
    <r>
      <rPr>
        <sz val="12"/>
        <rFont val="新細明體"/>
        <family val="1"/>
      </rPr>
      <t>=(Vindcmin*Dmax)/[fsw*(Ip2-Ip1)]=</t>
    </r>
  </si>
  <si>
    <r>
      <t>N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 xml:space="preserve"> = [(L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>*(I</t>
    </r>
    <r>
      <rPr>
        <vertAlign val="subscript"/>
        <sz val="12"/>
        <rFont val="Arial"/>
        <family val="2"/>
      </rPr>
      <t>p2-Ip1</t>
    </r>
    <r>
      <rPr>
        <sz val="12"/>
        <rFont val="Arial"/>
        <family val="2"/>
      </rPr>
      <t>))/A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>*</t>
    </r>
    <r>
      <rPr>
        <sz val="12"/>
        <rFont val="細明體"/>
        <family val="3"/>
      </rPr>
      <t>Δ</t>
    </r>
    <r>
      <rPr>
        <sz val="12"/>
        <rFont val="Arial"/>
        <family val="2"/>
      </rPr>
      <t>B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]*10</t>
    </r>
    <r>
      <rPr>
        <vertAlign val="superscript"/>
        <sz val="12"/>
        <rFont val="Arial"/>
        <family val="2"/>
      </rPr>
      <t xml:space="preserve">8         </t>
    </r>
    <r>
      <rPr>
        <sz val="12"/>
        <rFont val="Arial"/>
        <family val="2"/>
      </rPr>
      <t>=</t>
    </r>
  </si>
  <si>
    <r>
      <t>Vd</t>
    </r>
    <r>
      <rPr>
        <sz val="12"/>
        <rFont val="宋体"/>
        <family val="0"/>
      </rPr>
      <t>是二次側</t>
    </r>
    <r>
      <rPr>
        <sz val="12"/>
        <rFont val="Arial"/>
        <family val="2"/>
      </rPr>
      <t>diode</t>
    </r>
    <r>
      <rPr>
        <sz val="12"/>
        <rFont val="宋体"/>
        <family val="0"/>
      </rPr>
      <t>的正向導通壓降取</t>
    </r>
  </si>
  <si>
    <r>
      <t xml:space="preserve">  N</t>
    </r>
    <r>
      <rPr>
        <b/>
        <vertAlign val="subscript"/>
        <sz val="12"/>
        <rFont val="Arial"/>
        <family val="2"/>
      </rPr>
      <t>S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 [(V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>+Vd)*Np]/Vflyback    =</t>
    </r>
  </si>
  <si>
    <r>
      <t>I</t>
    </r>
    <r>
      <rPr>
        <vertAlign val="subscript"/>
        <sz val="12"/>
        <rFont val="Arial"/>
        <family val="2"/>
      </rPr>
      <t xml:space="preserve">PrmsMAX  </t>
    </r>
    <r>
      <rPr>
        <sz val="12"/>
        <rFont val="Arial"/>
        <family val="2"/>
      </rPr>
      <t>=   I</t>
    </r>
    <r>
      <rPr>
        <vertAlign val="subscript"/>
        <sz val="12"/>
        <rFont val="Arial"/>
        <family val="2"/>
      </rPr>
      <t>pmax</t>
    </r>
    <r>
      <rPr>
        <sz val="12"/>
        <rFont val="Arial"/>
        <family val="2"/>
      </rPr>
      <t>*</t>
    </r>
    <r>
      <rPr>
        <sz val="12"/>
        <rFont val="細明體"/>
        <family val="3"/>
      </rPr>
      <t>√</t>
    </r>
    <r>
      <rPr>
        <sz val="12"/>
        <rFont val="Arial"/>
        <family val="2"/>
      </rPr>
      <t>(D</t>
    </r>
    <r>
      <rPr>
        <vertAlign val="subscript"/>
        <sz val="12"/>
        <rFont val="Arial"/>
        <family val="2"/>
      </rPr>
      <t>uty</t>
    </r>
    <r>
      <rPr>
        <sz val="12"/>
        <rFont val="Arial"/>
        <family val="2"/>
      </rPr>
      <t>/3)  =</t>
    </r>
  </si>
  <si>
    <r>
      <t xml:space="preserve">  Na = Vamin*Ns/Vo</t>
    </r>
    <r>
      <rPr>
        <sz val="12"/>
        <rFont val="Arial"/>
        <family val="2"/>
      </rPr>
      <t xml:space="preserve">      =</t>
    </r>
  </si>
  <si>
    <t>Ip1=[2*Po/(Vindcmin*η*Dmax)]/4=</t>
  </si>
  <si>
    <t>Ip2=2~3Ip1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</si>
</sst>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"/>
    <numFmt numFmtId="201" formatCode="0.000_ "/>
    <numFmt numFmtId="202" formatCode="0.000E+00"/>
    <numFmt numFmtId="203" formatCode="0.00_ "/>
  </numFmts>
  <fonts count="3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0"/>
    </font>
    <font>
      <b/>
      <sz val="12"/>
      <name val="標楷體"/>
      <family val="2"/>
    </font>
    <font>
      <sz val="12"/>
      <name val="細明體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b/>
      <sz val="12"/>
      <name val="新細明體"/>
      <family val="1"/>
    </font>
    <font>
      <b/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7"/>
      <name val="Arial"/>
      <family val="2"/>
    </font>
    <font>
      <b/>
      <vertAlign val="subscript"/>
      <sz val="14"/>
      <color indexed="17"/>
      <name val="Arial"/>
      <family val="2"/>
    </font>
    <font>
      <b/>
      <sz val="12"/>
      <name val="細明體"/>
      <family val="3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0"/>
      <name val="標楷體"/>
      <family val="2"/>
    </font>
    <font>
      <b/>
      <sz val="12"/>
      <color indexed="17"/>
      <name val="Arial"/>
      <family val="2"/>
    </font>
    <font>
      <b/>
      <vertAlign val="subscript"/>
      <sz val="12"/>
      <color indexed="17"/>
      <name val="Arial"/>
      <family val="2"/>
    </font>
    <font>
      <b/>
      <vertAlign val="subscript"/>
      <sz val="12"/>
      <name val="細明體"/>
      <family val="3"/>
    </font>
    <font>
      <b/>
      <sz val="12"/>
      <color indexed="46"/>
      <name val="標楷體"/>
      <family val="2"/>
    </font>
    <font>
      <sz val="14"/>
      <name val="標楷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color indexed="10"/>
      <name val="Arial"/>
      <family val="2"/>
    </font>
    <font>
      <b/>
      <sz val="12"/>
      <color indexed="17"/>
      <name val="細明體"/>
      <family val="3"/>
    </font>
    <font>
      <sz val="12"/>
      <name val="Times New Roman"/>
      <family val="1"/>
    </font>
    <font>
      <sz val="12"/>
      <name val="宋体"/>
      <family val="0"/>
    </font>
    <font>
      <sz val="12"/>
      <color indexed="10"/>
      <name val="新細明體"/>
      <family val="1"/>
    </font>
    <font>
      <sz val="9"/>
      <name val="宋体"/>
      <family val="0"/>
    </font>
    <font>
      <b/>
      <sz val="16"/>
      <name val="新細明體"/>
      <family val="1"/>
    </font>
    <font>
      <b/>
      <sz val="14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94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/>
    </xf>
    <xf numFmtId="2" fontId="11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horizontal="center"/>
    </xf>
    <xf numFmtId="198" fontId="5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1" fontId="15" fillId="2" borderId="2" xfId="0" applyNumberFormat="1" applyFont="1" applyFill="1" applyBorder="1" applyAlignment="1">
      <alignment/>
    </xf>
    <xf numFmtId="1" fontId="15" fillId="2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1" fontId="15" fillId="2" borderId="3" xfId="0" applyNumberFormat="1" applyFont="1" applyFill="1" applyBorder="1" applyAlignment="1">
      <alignment/>
    </xf>
    <xf numFmtId="9" fontId="11" fillId="0" borderId="0" xfId="15" applyFont="1" applyAlignment="1">
      <alignment/>
    </xf>
    <xf numFmtId="0" fontId="22" fillId="0" borderId="0" xfId="0" applyFont="1" applyAlignment="1">
      <alignment/>
    </xf>
    <xf numFmtId="0" fontId="15" fillId="3" borderId="0" xfId="0" applyFont="1" applyFill="1" applyAlignment="1">
      <alignment/>
    </xf>
    <xf numFmtId="198" fontId="5" fillId="0" borderId="0" xfId="0" applyNumberFormat="1" applyFont="1" applyAlignment="1">
      <alignment horizontal="right"/>
    </xf>
    <xf numFmtId="199" fontId="15" fillId="2" borderId="1" xfId="0" applyNumberFormat="1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26" fillId="0" borderId="0" xfId="0" applyFont="1" applyAlignment="1">
      <alignment/>
    </xf>
    <xf numFmtId="0" fontId="28" fillId="0" borderId="0" xfId="16" applyAlignment="1">
      <alignment/>
    </xf>
    <xf numFmtId="0" fontId="30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99" fontId="5" fillId="2" borderId="1" xfId="0" applyNumberFormat="1" applyFont="1" applyFill="1" applyBorder="1" applyAlignment="1">
      <alignment/>
    </xf>
    <xf numFmtId="0" fontId="21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36" fillId="0" borderId="0" xfId="0" applyFont="1" applyFill="1" applyAlignment="1">
      <alignment/>
    </xf>
    <xf numFmtId="0" fontId="36" fillId="5" borderId="0" xfId="0" applyNumberFormat="1" applyFont="1" applyFill="1" applyAlignment="1">
      <alignment/>
    </xf>
    <xf numFmtId="12" fontId="36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6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anyuan.com/bbs/personal%20data/copper%20wire%20dimension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0">
      <selection activeCell="Q15" sqref="Q15"/>
    </sheetView>
  </sheetViews>
  <sheetFormatPr defaultColWidth="9.00390625" defaultRowHeight="16.5"/>
  <cols>
    <col min="2" max="2" width="11.625" style="0" bestFit="1" customWidth="1"/>
    <col min="4" max="4" width="15.375" style="0" customWidth="1"/>
  </cols>
  <sheetData>
    <row r="1" spans="1:12" ht="19.5">
      <c r="A1" s="5" t="s">
        <v>9</v>
      </c>
      <c r="B1" s="15">
        <v>12</v>
      </c>
      <c r="C1" s="3" t="s">
        <v>4</v>
      </c>
      <c r="D1" s="5" t="s">
        <v>12</v>
      </c>
      <c r="E1" s="15">
        <v>8</v>
      </c>
      <c r="F1" s="3" t="s">
        <v>7</v>
      </c>
      <c r="G1" s="6" t="s">
        <v>80</v>
      </c>
      <c r="H1" s="12">
        <v>60</v>
      </c>
      <c r="I1" s="3" t="s">
        <v>23</v>
      </c>
      <c r="J1" t="s">
        <v>81</v>
      </c>
      <c r="K1">
        <f>H1*1000</f>
        <v>60000</v>
      </c>
      <c r="L1" t="s">
        <v>82</v>
      </c>
    </row>
    <row r="2" spans="1:9" ht="18.75">
      <c r="A2" s="5" t="s">
        <v>10</v>
      </c>
      <c r="B2" s="16">
        <f>E1*B1+I2*J2</f>
        <v>96</v>
      </c>
      <c r="C2" s="3" t="s">
        <v>0</v>
      </c>
      <c r="D2" s="5" t="s">
        <v>13</v>
      </c>
      <c r="E2" s="29">
        <v>0.8</v>
      </c>
      <c r="F2" s="3"/>
      <c r="G2" s="3"/>
      <c r="H2" s="3"/>
      <c r="I2" s="3"/>
    </row>
    <row r="3" spans="1:17" ht="21" thickBot="1">
      <c r="A3" s="5" t="s">
        <v>11</v>
      </c>
      <c r="B3" s="16">
        <f>B2/E2</f>
        <v>120</v>
      </c>
      <c r="C3" s="3" t="s">
        <v>0</v>
      </c>
      <c r="D3" s="3"/>
      <c r="E3" s="3"/>
      <c r="F3" s="3"/>
      <c r="G3" s="3"/>
      <c r="H3" s="3"/>
      <c r="I3" s="3"/>
      <c r="K3" s="58" t="s">
        <v>1</v>
      </c>
      <c r="L3" s="56"/>
      <c r="M3" s="56"/>
      <c r="N3" s="27">
        <v>170</v>
      </c>
      <c r="O3" s="3" t="s">
        <v>2</v>
      </c>
      <c r="P3" s="4">
        <f>N3*0.01</f>
        <v>1.7</v>
      </c>
      <c r="Q3" s="3" t="s">
        <v>3</v>
      </c>
    </row>
    <row r="4" spans="1:12" ht="18.75">
      <c r="A4" s="5" t="s">
        <v>14</v>
      </c>
      <c r="B4" s="10">
        <v>110</v>
      </c>
      <c r="C4" s="3" t="s">
        <v>4</v>
      </c>
      <c r="D4" s="5" t="s">
        <v>15</v>
      </c>
      <c r="E4" s="10">
        <v>265</v>
      </c>
      <c r="F4" s="3" t="s">
        <v>4</v>
      </c>
      <c r="G4" s="3"/>
      <c r="H4" s="3"/>
      <c r="I4" s="3"/>
      <c r="J4" s="3"/>
      <c r="K4" s="3"/>
      <c r="L4" s="3"/>
    </row>
    <row r="5" spans="1:12" ht="18.75">
      <c r="A5" s="5" t="s">
        <v>16</v>
      </c>
      <c r="B5" s="16">
        <f>B4</f>
        <v>110</v>
      </c>
      <c r="C5" s="8" t="s">
        <v>5</v>
      </c>
      <c r="D5" s="12">
        <v>1.2</v>
      </c>
      <c r="E5" s="9" t="s">
        <v>6</v>
      </c>
      <c r="F5" s="6">
        <f>B5*D5</f>
        <v>132</v>
      </c>
      <c r="G5" s="3" t="s">
        <v>8</v>
      </c>
      <c r="H5" s="65" t="s">
        <v>76</v>
      </c>
      <c r="I5" s="65"/>
      <c r="J5" s="65"/>
      <c r="K5" s="65"/>
      <c r="L5" s="65"/>
    </row>
    <row r="6" spans="1:12" ht="18.75">
      <c r="A6" s="5" t="s">
        <v>17</v>
      </c>
      <c r="B6" s="16">
        <f>E4</f>
        <v>265</v>
      </c>
      <c r="C6" s="8" t="s">
        <v>5</v>
      </c>
      <c r="D6" s="17">
        <v>1.414</v>
      </c>
      <c r="E6" s="3" t="s">
        <v>77</v>
      </c>
      <c r="F6" s="6">
        <f>B6*D6</f>
        <v>374.71</v>
      </c>
      <c r="G6" s="3" t="s">
        <v>8</v>
      </c>
      <c r="H6" s="65"/>
      <c r="I6" s="65"/>
      <c r="J6" s="65"/>
      <c r="K6" s="65"/>
      <c r="L6" s="65"/>
    </row>
    <row r="7" spans="1:12" ht="18.75">
      <c r="A7" s="5"/>
      <c r="B7" s="5" t="s">
        <v>18</v>
      </c>
      <c r="C7" s="7">
        <f>B3/F5</f>
        <v>0.9090909090909091</v>
      </c>
      <c r="D7" s="3" t="s">
        <v>7</v>
      </c>
      <c r="E7" s="3"/>
      <c r="F7" s="6"/>
      <c r="G7" s="3"/>
      <c r="H7" s="3"/>
      <c r="I7" s="3"/>
      <c r="J7" s="3"/>
      <c r="K7" s="3"/>
      <c r="L7" s="3"/>
    </row>
    <row r="8" spans="1:14" ht="18.75">
      <c r="A8" s="57" t="s">
        <v>19</v>
      </c>
      <c r="B8" s="57"/>
      <c r="C8" s="57"/>
      <c r="D8" s="57"/>
      <c r="E8" s="38">
        <v>0.45</v>
      </c>
      <c r="F8" s="3"/>
      <c r="G8" s="59" t="s">
        <v>20</v>
      </c>
      <c r="H8" s="60"/>
      <c r="I8" s="60"/>
      <c r="J8" s="60"/>
      <c r="K8" s="60"/>
      <c r="L8" s="60"/>
      <c r="M8" s="60"/>
      <c r="N8" s="60"/>
    </row>
    <row r="9" spans="1:14" ht="21">
      <c r="A9" s="61" t="s">
        <v>21</v>
      </c>
      <c r="B9" s="61"/>
      <c r="C9" s="61"/>
      <c r="D9" s="61"/>
      <c r="E9" s="3"/>
      <c r="F9" s="3"/>
      <c r="G9" s="60"/>
      <c r="H9" s="60"/>
      <c r="I9" s="60"/>
      <c r="J9" s="60"/>
      <c r="K9" s="60"/>
      <c r="L9" s="60"/>
      <c r="M9" s="60"/>
      <c r="N9" s="60"/>
    </row>
    <row r="10" spans="1:14" ht="18.75">
      <c r="A10" s="19" t="s">
        <v>22</v>
      </c>
      <c r="B10" s="42">
        <f>(1/H1)*E8*1000</f>
        <v>7.5</v>
      </c>
      <c r="C10" s="20" t="s">
        <v>24</v>
      </c>
      <c r="D10" s="22" t="s">
        <v>25</v>
      </c>
      <c r="E10" s="43">
        <f>(1/H1)*(1-E8)*1000</f>
        <v>9.166666666666666</v>
      </c>
      <c r="F10" s="18" t="s">
        <v>24</v>
      </c>
      <c r="G10" s="21"/>
      <c r="H10" s="5" t="s">
        <v>68</v>
      </c>
      <c r="I10" s="18">
        <f>B10+E10</f>
        <v>16.666666666666664</v>
      </c>
      <c r="J10" s="18" t="s">
        <v>24</v>
      </c>
      <c r="K10" s="21"/>
      <c r="L10" s="21"/>
      <c r="M10" s="21"/>
      <c r="N10" s="21"/>
    </row>
    <row r="11" spans="1:14" ht="18.75">
      <c r="A11" s="57" t="s">
        <v>29</v>
      </c>
      <c r="B11" s="57"/>
      <c r="C11" s="3">
        <f>F5*B10/E10</f>
        <v>108</v>
      </c>
      <c r="D11" s="3" t="s">
        <v>4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0" ht="31.5" customHeight="1">
      <c r="A12" s="44" t="s">
        <v>91</v>
      </c>
      <c r="B12" s="44"/>
      <c r="C12" s="44"/>
      <c r="D12" s="44"/>
      <c r="E12" s="45">
        <f>((2*B2)/(F5*E2*E8))/4</f>
        <v>1.01010101010101</v>
      </c>
      <c r="F12" s="46" t="s">
        <v>78</v>
      </c>
      <c r="G12" t="s">
        <v>79</v>
      </c>
      <c r="H12">
        <f>3*E12</f>
        <v>3.03030303030303</v>
      </c>
      <c r="I12" t="s">
        <v>78</v>
      </c>
      <c r="J12" s="48" t="s">
        <v>92</v>
      </c>
    </row>
    <row r="13" spans="1:8" ht="27.75" customHeight="1">
      <c r="A13" s="47" t="s">
        <v>85</v>
      </c>
      <c r="E13">
        <f>(F5*E8)/(K1*(H12-E12))</f>
        <v>0.0004900500000000001</v>
      </c>
      <c r="F13" t="s">
        <v>83</v>
      </c>
      <c r="G13">
        <f>E13*1000</f>
        <v>0.4900500000000001</v>
      </c>
      <c r="H13" t="s">
        <v>84</v>
      </c>
    </row>
    <row r="14" spans="1:14" ht="21" thickBot="1">
      <c r="A14" s="62" t="s">
        <v>32</v>
      </c>
      <c r="B14" s="62"/>
      <c r="C14" s="62"/>
      <c r="D14" s="52" t="s">
        <v>86</v>
      </c>
      <c r="E14" s="52"/>
      <c r="F14" s="52"/>
      <c r="G14" s="25">
        <f>(E13*(H12-E12))/(P3*K14)*100000000</f>
        <v>29.117647058823533</v>
      </c>
      <c r="H14" s="11" t="s">
        <v>28</v>
      </c>
      <c r="I14" s="53" t="s">
        <v>26</v>
      </c>
      <c r="J14" s="52"/>
      <c r="K14" s="23">
        <v>2000</v>
      </c>
      <c r="L14" s="3" t="s">
        <v>27</v>
      </c>
      <c r="M14" s="3"/>
      <c r="N14" s="3"/>
    </row>
    <row r="15" spans="1:14" ht="20.25" thickBot="1">
      <c r="A15" s="62" t="s">
        <v>31</v>
      </c>
      <c r="B15" s="62"/>
      <c r="C15" s="62"/>
      <c r="D15" s="54" t="s">
        <v>88</v>
      </c>
      <c r="E15" s="54"/>
      <c r="F15" s="54"/>
      <c r="G15" s="24">
        <f>(B1+M15)*G14/C11</f>
        <v>3.4240196078431375</v>
      </c>
      <c r="H15" s="11" t="s">
        <v>28</v>
      </c>
      <c r="I15" s="52" t="s">
        <v>87</v>
      </c>
      <c r="J15" s="52"/>
      <c r="K15" s="52"/>
      <c r="L15" s="52"/>
      <c r="M15" s="23">
        <v>0.7</v>
      </c>
      <c r="N15" s="3" t="s">
        <v>30</v>
      </c>
    </row>
    <row r="16" spans="1:14" ht="20.25" thickBot="1">
      <c r="A16" s="62" t="s">
        <v>35</v>
      </c>
      <c r="B16" s="62"/>
      <c r="C16" s="62"/>
      <c r="D16" s="54" t="s">
        <v>90</v>
      </c>
      <c r="E16" s="54"/>
      <c r="F16" s="54"/>
      <c r="G16" s="28">
        <f>K16*G15/B1</f>
        <v>3.680821078431373</v>
      </c>
      <c r="H16" s="11" t="s">
        <v>28</v>
      </c>
      <c r="I16" s="64" t="s">
        <v>34</v>
      </c>
      <c r="J16" s="54"/>
      <c r="K16" s="26">
        <v>12.9</v>
      </c>
      <c r="L16" s="3" t="s">
        <v>33</v>
      </c>
      <c r="M16" s="3"/>
      <c r="N16" s="3"/>
    </row>
    <row r="18" spans="1:12" ht="25.5">
      <c r="A18" s="30" t="s">
        <v>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9.5">
      <c r="A19" s="62" t="s">
        <v>37</v>
      </c>
      <c r="B19" s="62"/>
      <c r="C19" s="62"/>
      <c r="D19" s="62"/>
      <c r="E19" s="54" t="s">
        <v>89</v>
      </c>
      <c r="F19" s="54"/>
      <c r="G19" s="54"/>
      <c r="H19" s="14" t="e">
        <f>#REF!*SQRT(E8/3)</f>
        <v>#REF!</v>
      </c>
      <c r="I19" s="3" t="s">
        <v>38</v>
      </c>
      <c r="J19" s="3"/>
      <c r="K19" s="3"/>
      <c r="L19" s="3"/>
    </row>
    <row r="20" spans="1:12" ht="18.75">
      <c r="A20" s="53" t="s">
        <v>39</v>
      </c>
      <c r="B20" s="53"/>
      <c r="C20" s="37">
        <v>5</v>
      </c>
      <c r="D20" s="3" t="s">
        <v>40</v>
      </c>
      <c r="E20" s="53" t="s">
        <v>41</v>
      </c>
      <c r="F20" s="53"/>
      <c r="G20" s="3"/>
      <c r="H20" s="3"/>
      <c r="I20" s="3"/>
      <c r="J20" s="3"/>
      <c r="K20" s="3"/>
      <c r="L20" s="3"/>
    </row>
    <row r="21" spans="1:12" ht="20.25">
      <c r="A21" s="49" t="s">
        <v>47</v>
      </c>
      <c r="B21" s="49"/>
      <c r="C21" s="49"/>
      <c r="D21" s="13" t="e">
        <f>H19/C20</f>
        <v>#REF!</v>
      </c>
      <c r="E21" s="3" t="s">
        <v>42</v>
      </c>
      <c r="F21" s="56" t="s">
        <v>75</v>
      </c>
      <c r="G21" s="57"/>
      <c r="H21" s="57"/>
      <c r="I21" s="57"/>
      <c r="J21" s="57"/>
      <c r="K21" s="57"/>
      <c r="L21" s="57"/>
    </row>
    <row r="22" spans="1:12" ht="19.5" thickBot="1">
      <c r="A22" s="49" t="s">
        <v>43</v>
      </c>
      <c r="B22" s="49"/>
      <c r="C22" s="34" t="e">
        <f>SQRT(4*D21/3.1415926)</f>
        <v>#REF!</v>
      </c>
      <c r="D22" s="3" t="s">
        <v>44</v>
      </c>
      <c r="E22" s="6" t="s">
        <v>70</v>
      </c>
      <c r="F22" s="12">
        <v>2</v>
      </c>
      <c r="G22" s="2" t="s">
        <v>72</v>
      </c>
      <c r="H22" s="56" t="s">
        <v>73</v>
      </c>
      <c r="I22" s="57"/>
      <c r="J22" s="57"/>
      <c r="K22" s="41" t="e">
        <f>C22/SQRT(F22)</f>
        <v>#REF!</v>
      </c>
      <c r="L22" s="40" t="s">
        <v>74</v>
      </c>
    </row>
    <row r="23" spans="1:12" ht="18.75">
      <c r="A23" s="62" t="s">
        <v>51</v>
      </c>
      <c r="B23" s="62"/>
      <c r="C23" s="62"/>
      <c r="D23" s="62"/>
      <c r="E23" s="63" t="s">
        <v>67</v>
      </c>
      <c r="F23" s="63"/>
      <c r="G23" s="63"/>
      <c r="H23" s="63"/>
      <c r="I23" s="63"/>
      <c r="J23" s="3"/>
      <c r="K23" s="3"/>
      <c r="L23" s="3"/>
    </row>
    <row r="24" spans="1:12" ht="18.75">
      <c r="A24" s="1" t="s">
        <v>46</v>
      </c>
      <c r="B24" s="14" t="e">
        <f>#REF!*SQRT((4*I9)/(3*E9))</f>
        <v>#REF!</v>
      </c>
      <c r="C24" s="3" t="s">
        <v>45</v>
      </c>
      <c r="D24" s="3"/>
      <c r="E24" s="3"/>
      <c r="F24" s="3"/>
      <c r="G24" s="3"/>
      <c r="H24" s="3"/>
      <c r="I24" s="3"/>
      <c r="J24" s="3"/>
      <c r="K24" s="3"/>
      <c r="L24" s="3"/>
    </row>
    <row r="25" spans="1:12" ht="20.25">
      <c r="A25" s="49" t="s">
        <v>66</v>
      </c>
      <c r="B25" s="49"/>
      <c r="C25" s="49"/>
      <c r="D25" s="13" t="e">
        <f>B24/C20</f>
        <v>#REF!</v>
      </c>
      <c r="E25" s="3" t="s">
        <v>42</v>
      </c>
      <c r="F25" s="3"/>
      <c r="G25" s="3"/>
      <c r="H25" s="3"/>
      <c r="I25" s="3"/>
      <c r="J25" s="3"/>
      <c r="K25" s="3"/>
      <c r="L25" s="3"/>
    </row>
    <row r="26" spans="1:12" ht="18.75">
      <c r="A26" s="49" t="s">
        <v>65</v>
      </c>
      <c r="B26" s="49"/>
      <c r="C26" s="31" t="e">
        <f>SQRT(4*D25/3.1415926)</f>
        <v>#REF!</v>
      </c>
      <c r="D26" s="3" t="s">
        <v>44</v>
      </c>
      <c r="E26" s="3"/>
      <c r="F26" s="56" t="s">
        <v>50</v>
      </c>
      <c r="G26" s="57"/>
      <c r="H26" s="57"/>
      <c r="I26" s="57"/>
      <c r="J26" s="57"/>
      <c r="K26" s="57"/>
      <c r="L26" s="57"/>
    </row>
    <row r="27" spans="1:12" ht="16.5">
      <c r="A27" s="6" t="s">
        <v>48</v>
      </c>
      <c r="B27" s="12">
        <v>10</v>
      </c>
      <c r="C27" s="2" t="s">
        <v>49</v>
      </c>
      <c r="D27" s="3"/>
      <c r="E27" s="3"/>
      <c r="F27" s="35" t="s">
        <v>64</v>
      </c>
      <c r="G27" s="3"/>
      <c r="H27" s="3"/>
      <c r="I27" s="3"/>
      <c r="J27" s="3"/>
      <c r="K27" s="3"/>
      <c r="L27" s="3"/>
    </row>
    <row r="28" spans="1:12" ht="19.5" thickBot="1">
      <c r="A28" s="56" t="s">
        <v>71</v>
      </c>
      <c r="B28" s="57"/>
      <c r="C28" s="57"/>
      <c r="D28" s="33" t="e">
        <f>C26/SQRT(B27)</f>
        <v>#REF!</v>
      </c>
      <c r="E28" s="3" t="s">
        <v>44</v>
      </c>
      <c r="F28" s="3"/>
      <c r="G28" s="3"/>
      <c r="H28" s="3"/>
      <c r="I28" s="3"/>
      <c r="J28" s="3"/>
      <c r="K28" s="3"/>
      <c r="L28" s="3"/>
    </row>
    <row r="29" spans="1:12" ht="18.75">
      <c r="A29" s="62" t="s">
        <v>52</v>
      </c>
      <c r="B29" s="62"/>
      <c r="C29" s="62"/>
      <c r="D29" s="62"/>
      <c r="E29" s="3" t="s">
        <v>53</v>
      </c>
      <c r="F29" s="3"/>
      <c r="G29" s="3"/>
      <c r="H29" s="3"/>
      <c r="I29" s="3"/>
      <c r="J29" s="3"/>
      <c r="K29" s="3"/>
      <c r="L29" s="3"/>
    </row>
    <row r="30" spans="1:12" ht="19.5">
      <c r="A30" s="3"/>
      <c r="B30" s="52" t="s">
        <v>54</v>
      </c>
      <c r="C30" s="52"/>
      <c r="D30" s="32" t="e">
        <f>D11/H30</f>
        <v>#VALUE!</v>
      </c>
      <c r="E30" s="3" t="s">
        <v>55</v>
      </c>
      <c r="F30" s="53" t="s">
        <v>56</v>
      </c>
      <c r="G30" s="52"/>
      <c r="H30" s="12">
        <v>10</v>
      </c>
      <c r="I30" s="2" t="s">
        <v>57</v>
      </c>
      <c r="J30" s="3"/>
      <c r="K30" s="3"/>
      <c r="L30" s="3"/>
    </row>
    <row r="31" spans="1:12" ht="19.5">
      <c r="A31" s="3"/>
      <c r="B31" s="54" t="s">
        <v>58</v>
      </c>
      <c r="C31" s="54"/>
      <c r="D31" s="13" t="e">
        <f>D30*SQRT(E6)</f>
        <v>#VALUE!</v>
      </c>
      <c r="E31" s="3" t="s">
        <v>7</v>
      </c>
      <c r="F31" s="3"/>
      <c r="G31" s="3"/>
      <c r="H31" s="3"/>
      <c r="I31" s="3"/>
      <c r="J31" s="3"/>
      <c r="K31" s="3"/>
      <c r="L31" s="3"/>
    </row>
    <row r="32" spans="1:12" ht="20.25">
      <c r="A32" s="3"/>
      <c r="B32" s="55" t="s">
        <v>59</v>
      </c>
      <c r="C32" s="55"/>
      <c r="D32" s="55"/>
      <c r="E32" s="13" t="e">
        <f>D31/C20</f>
        <v>#VALUE!</v>
      </c>
      <c r="F32" s="3" t="s">
        <v>42</v>
      </c>
      <c r="G32" s="3"/>
      <c r="H32" s="3"/>
      <c r="I32" s="3"/>
      <c r="J32" s="3"/>
      <c r="K32" s="3"/>
      <c r="L32" s="3"/>
    </row>
    <row r="33" spans="1:12" ht="19.5" thickBot="1">
      <c r="A33" s="3"/>
      <c r="B33" s="49" t="s">
        <v>43</v>
      </c>
      <c r="C33" s="49"/>
      <c r="D33" s="33" t="e">
        <f>SQRT(4*E32/3.1415926)</f>
        <v>#VALUE!</v>
      </c>
      <c r="E33" s="3" t="s">
        <v>44</v>
      </c>
      <c r="F33" s="3"/>
      <c r="G33" s="3"/>
      <c r="H33" s="3"/>
      <c r="I33" s="3"/>
      <c r="J33" s="3"/>
      <c r="K33" s="3"/>
      <c r="L33" s="3"/>
    </row>
    <row r="34" spans="1:12" ht="16.5">
      <c r="A34" s="3"/>
      <c r="B34" s="3"/>
      <c r="C34" s="3"/>
      <c r="D34" s="3"/>
      <c r="E34" s="3"/>
      <c r="F34" s="50" t="s">
        <v>60</v>
      </c>
      <c r="G34" s="50"/>
      <c r="H34" s="3"/>
      <c r="I34" s="3"/>
      <c r="J34" s="3"/>
      <c r="K34" s="3"/>
      <c r="L34" s="3"/>
    </row>
    <row r="35" spans="1:12" ht="18.75">
      <c r="A35" s="51" t="s">
        <v>61</v>
      </c>
      <c r="B35" s="51"/>
      <c r="C35" s="51"/>
      <c r="D35" s="36" t="s">
        <v>62</v>
      </c>
      <c r="E35" s="2" t="s">
        <v>63</v>
      </c>
      <c r="F35" s="3"/>
      <c r="G35" s="3"/>
      <c r="H35" s="3"/>
      <c r="I35" s="3"/>
      <c r="J35" s="3"/>
      <c r="K35" s="3"/>
      <c r="L35" s="3"/>
    </row>
    <row r="36" spans="1:12" ht="16.5">
      <c r="A36" s="39" t="s">
        <v>69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37">
    <mergeCell ref="A35:C35"/>
    <mergeCell ref="B31:C31"/>
    <mergeCell ref="B32:D32"/>
    <mergeCell ref="B33:C33"/>
    <mergeCell ref="F34:G34"/>
    <mergeCell ref="A28:C28"/>
    <mergeCell ref="A29:D29"/>
    <mergeCell ref="B30:C30"/>
    <mergeCell ref="F30:G30"/>
    <mergeCell ref="A23:D23"/>
    <mergeCell ref="E23:I23"/>
    <mergeCell ref="A25:C25"/>
    <mergeCell ref="A26:B26"/>
    <mergeCell ref="F26:L26"/>
    <mergeCell ref="A21:C21"/>
    <mergeCell ref="F21:L21"/>
    <mergeCell ref="A22:B22"/>
    <mergeCell ref="H22:J22"/>
    <mergeCell ref="A19:D19"/>
    <mergeCell ref="E19:G19"/>
    <mergeCell ref="A20:B20"/>
    <mergeCell ref="E20:F20"/>
    <mergeCell ref="A16:C16"/>
    <mergeCell ref="D16:F16"/>
    <mergeCell ref="I16:J16"/>
    <mergeCell ref="K3:M3"/>
    <mergeCell ref="A14:C14"/>
    <mergeCell ref="D14:F14"/>
    <mergeCell ref="I14:J14"/>
    <mergeCell ref="A15:C15"/>
    <mergeCell ref="D15:F15"/>
    <mergeCell ref="I15:L15"/>
    <mergeCell ref="H5:L6"/>
    <mergeCell ref="A11:B11"/>
    <mergeCell ref="A8:D8"/>
    <mergeCell ref="G8:N9"/>
    <mergeCell ref="A9:D9"/>
  </mergeCells>
  <hyperlinks>
    <hyperlink ref="D35" r:id="rId1" display="線徑表"/>
  </hyperlinks>
  <printOptions/>
  <pageMargins left="0.75" right="0.75" top="1" bottom="1" header="0.5" footer="0.5"/>
  <pageSetup orientation="portrait" paperSize="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transformer</dc:title>
  <dc:subject>calculate</dc:subject>
  <dc:creator>lijun</dc:creator>
  <cp:keywords/>
  <dc:description/>
  <cp:lastModifiedBy>USER</cp:lastModifiedBy>
  <cp:lastPrinted>2002-07-22T12:16:06Z</cp:lastPrinted>
  <dcterms:created xsi:type="dcterms:W3CDTF">2002-05-21T02:35:20Z</dcterms:created>
  <dcterms:modified xsi:type="dcterms:W3CDTF">2010-12-23T02:00:27Z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