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75" windowHeight="15195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<sst xmlns="http://schemas.openxmlformats.org/spreadsheetml/2006/main" count="76" uniqueCount="48">
  <si>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r>
      <t>占空比（</t>
    </r>
    <r>
      <rPr>
        <sz val="14"/>
        <rFont val="宋体"/>
        <family val="0"/>
      </rPr>
      <t>D</t>
    </r>
    <r>
      <rPr>
        <sz val="10"/>
        <rFont val="宋体"/>
        <family val="0"/>
      </rPr>
      <t>max</t>
    </r>
    <r>
      <rPr>
        <sz val="12"/>
        <rFont val="宋体"/>
        <family val="0"/>
      </rPr>
      <t>）</t>
    </r>
  </si>
  <si>
    <t>Dmax=e/e+Uimin*100%</t>
  </si>
  <si>
    <r>
      <t>反向电动势(</t>
    </r>
    <r>
      <rPr>
        <sz val="14"/>
        <rFont val="宋体"/>
        <family val="0"/>
      </rPr>
      <t>e</t>
    </r>
    <r>
      <rPr>
        <sz val="12"/>
        <rFont val="宋体"/>
        <family val="0"/>
      </rPr>
      <t>)V</t>
    </r>
  </si>
  <si>
    <t>反激变压计算</t>
  </si>
  <si>
    <t>Vo</t>
  </si>
  <si>
    <t>Io</t>
  </si>
  <si>
    <t>Po</t>
  </si>
  <si>
    <t>KL</t>
  </si>
  <si>
    <t>V</t>
  </si>
  <si>
    <t>A</t>
  </si>
  <si>
    <t>W</t>
  </si>
  <si>
    <t>%</t>
  </si>
  <si>
    <t>第二输出</t>
  </si>
  <si>
    <t>第三输出</t>
  </si>
  <si>
    <t>第四输出</t>
  </si>
  <si>
    <t>最小DC电压</t>
  </si>
  <si>
    <t>用于反馈控制输出</t>
  </si>
  <si>
    <t>第一输出</t>
  </si>
  <si>
    <t>V</t>
  </si>
  <si>
    <t>ACmax</t>
  </si>
  <si>
    <t>输出电压和电流：</t>
  </si>
  <si>
    <t>输入电压范围：</t>
  </si>
  <si>
    <t>Hz</t>
  </si>
  <si>
    <t>工作频率：</t>
  </si>
  <si>
    <t>最大占空比：</t>
  </si>
  <si>
    <t>Dmax</t>
  </si>
  <si>
    <t>最大工作磁通密度：</t>
  </si>
  <si>
    <t>Bmax</t>
  </si>
  <si>
    <t>计算最小输入电压和电流：</t>
  </si>
  <si>
    <t>Vin DC Umin</t>
  </si>
  <si>
    <t>Vin DC Umax</t>
  </si>
  <si>
    <t>Iin DC Imin</t>
  </si>
  <si>
    <t>Iin DC Imax</t>
  </si>
  <si>
    <t>A</t>
  </si>
  <si>
    <t>G</t>
  </si>
  <si>
    <t>峰值电流：Ipk</t>
  </si>
  <si>
    <t>Pout ACmin</t>
  </si>
  <si>
    <t>KHz</t>
  </si>
  <si>
    <t>uH</t>
  </si>
  <si>
    <r>
      <t>计算脉冲信号的最大占空比</t>
    </r>
    <r>
      <rPr>
        <sz val="16"/>
        <color indexed="10"/>
        <rFont val="宋体"/>
        <family val="0"/>
      </rPr>
      <t>Dmax</t>
    </r>
  </si>
  <si>
    <r>
      <t>计算一次电感最小值</t>
    </r>
    <r>
      <rPr>
        <sz val="16"/>
        <color indexed="10"/>
        <rFont val="宋体"/>
        <family val="0"/>
      </rPr>
      <t>Lpri</t>
    </r>
    <r>
      <rPr>
        <sz val="12"/>
        <color indexed="9"/>
        <rFont val="宋体"/>
        <family val="0"/>
      </rPr>
      <t>:</t>
    </r>
  </si>
  <si>
    <r>
      <t>开关频率</t>
    </r>
    <r>
      <rPr>
        <sz val="16"/>
        <color indexed="10"/>
        <rFont val="宋体"/>
        <family val="0"/>
      </rPr>
      <t>f(KHz)</t>
    </r>
  </si>
  <si>
    <r>
      <t>最大输入功率</t>
    </r>
    <r>
      <rPr>
        <sz val="16"/>
        <color indexed="10"/>
        <rFont val="宋体"/>
        <family val="0"/>
      </rPr>
      <t>Pin</t>
    </r>
  </si>
  <si>
    <r>
      <t>估计效率</t>
    </r>
    <r>
      <rPr>
        <sz val="16"/>
        <color indexed="10"/>
        <rFont val="宋体"/>
        <family val="0"/>
      </rPr>
      <t>(Eff)</t>
    </r>
  </si>
  <si>
    <r>
      <t>最大输出功率</t>
    </r>
    <r>
      <rPr>
        <sz val="16"/>
        <color indexed="10"/>
        <rFont val="宋体"/>
        <family val="0"/>
      </rPr>
      <t>Po</t>
    </r>
  </si>
  <si>
    <t>磁芯的截面积(Ae)</t>
  </si>
  <si>
    <t>mm2</t>
  </si>
  <si>
    <t>第五输出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</si>
</sst>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_ "/>
    <numFmt numFmtId="180" formatCode="0;_萀"/>
    <numFmt numFmtId="181" formatCode="0.0000_ "/>
    <numFmt numFmtId="182" formatCode="0.000_ "/>
    <numFmt numFmtId="183" formatCode="0.0000000_ "/>
    <numFmt numFmtId="184" formatCode="0.00000000_ "/>
    <numFmt numFmtId="185" formatCode="#,##0.00_ "/>
    <numFmt numFmtId="186" formatCode="0;[Red]0"/>
  </numFmts>
  <fonts count="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20"/>
      <color indexed="10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6"/>
      <color indexed="10"/>
      <name val="宋体"/>
      <family val="0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176" fontId="0" fillId="3" borderId="0" xfId="0" applyNumberForma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179" fontId="0" fillId="7" borderId="0" xfId="0" applyNumberFormat="1" applyFill="1" applyAlignment="1">
      <alignment horizontal="center" vertical="center"/>
    </xf>
    <xf numFmtId="177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177" fontId="0" fillId="8" borderId="0" xfId="0" applyNumberFormat="1" applyFill="1" applyAlignment="1">
      <alignment horizontal="center" vertical="center"/>
    </xf>
    <xf numFmtId="178" fontId="0" fillId="7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76" fontId="0" fillId="3" borderId="0" xfId="0" applyNumberForma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179" fontId="0" fillId="8" borderId="0" xfId="0" applyNumberFormat="1" applyFill="1" applyAlignment="1">
      <alignment horizontal="center" vertical="center"/>
    </xf>
    <xf numFmtId="0" fontId="7" fillId="5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22</xdr:row>
      <xdr:rowOff>19050</xdr:rowOff>
    </xdr:from>
    <xdr:to>
      <xdr:col>7</xdr:col>
      <xdr:colOff>57150</xdr:colOff>
      <xdr:row>22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6934200"/>
          <a:ext cx="3390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9525</xdr:rowOff>
    </xdr:from>
    <xdr:to>
      <xdr:col>5</xdr:col>
      <xdr:colOff>828675</xdr:colOff>
      <xdr:row>24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755332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9</xdr:row>
      <xdr:rowOff>0</xdr:rowOff>
    </xdr:from>
    <xdr:to>
      <xdr:col>5</xdr:col>
      <xdr:colOff>790575</xdr:colOff>
      <xdr:row>9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2828925"/>
          <a:ext cx="2466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</xdr:row>
      <xdr:rowOff>9525</xdr:rowOff>
    </xdr:from>
    <xdr:to>
      <xdr:col>5</xdr:col>
      <xdr:colOff>790575</xdr:colOff>
      <xdr:row>8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2524125"/>
          <a:ext cx="2466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10</xdr:row>
      <xdr:rowOff>9525</xdr:rowOff>
    </xdr:from>
    <xdr:to>
      <xdr:col>5</xdr:col>
      <xdr:colOff>790575</xdr:colOff>
      <xdr:row>10</xdr:row>
      <xdr:rowOff>285750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81575" y="3152775"/>
          <a:ext cx="2466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11</xdr:row>
      <xdr:rowOff>19050</xdr:rowOff>
    </xdr:from>
    <xdr:to>
      <xdr:col>5</xdr:col>
      <xdr:colOff>781050</xdr:colOff>
      <xdr:row>11</xdr:row>
      <xdr:rowOff>285750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3476625"/>
          <a:ext cx="2457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19050</xdr:rowOff>
    </xdr:from>
    <xdr:to>
      <xdr:col>10</xdr:col>
      <xdr:colOff>619125</xdr:colOff>
      <xdr:row>13</xdr:row>
      <xdr:rowOff>266700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9525" y="3790950"/>
          <a:ext cx="3362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19050</xdr:rowOff>
    </xdr:from>
    <xdr:to>
      <xdr:col>4</xdr:col>
      <xdr:colOff>523875</xdr:colOff>
      <xdr:row>13</xdr:row>
      <xdr:rowOff>285750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81575" y="3790950"/>
          <a:ext cx="1514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26</xdr:row>
      <xdr:rowOff>266700</xdr:rowOff>
    </xdr:from>
    <xdr:to>
      <xdr:col>5</xdr:col>
      <xdr:colOff>552450</xdr:colOff>
      <xdr:row>28</xdr:row>
      <xdr:rowOff>276225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62525" y="8439150"/>
          <a:ext cx="2247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28</xdr:row>
      <xdr:rowOff>19050</xdr:rowOff>
    </xdr:from>
    <xdr:to>
      <xdr:col>7</xdr:col>
      <xdr:colOff>476250</xdr:colOff>
      <xdr:row>28</xdr:row>
      <xdr:rowOff>295275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39050" y="8820150"/>
          <a:ext cx="1152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7">
      <selection activeCell="D35" sqref="D35"/>
    </sheetView>
  </sheetViews>
  <sheetFormatPr defaultColWidth="9.00390625" defaultRowHeight="24.75" customHeight="1"/>
  <cols>
    <col min="1" max="1" width="24.125" style="0" customWidth="1"/>
    <col min="2" max="2" width="30.375" style="9" customWidth="1"/>
    <col min="3" max="3" width="10.75390625" style="9" customWidth="1"/>
    <col min="4" max="4" width="13.125" style="9" customWidth="1"/>
    <col min="5" max="5" width="9.00390625" style="9" customWidth="1"/>
    <col min="6" max="6" width="12.75390625" style="9" bestFit="1" customWidth="1"/>
    <col min="7" max="8" width="9.00390625" style="9" customWidth="1"/>
  </cols>
  <sheetData>
    <row r="1" ht="24.75" customHeight="1">
      <c r="A1" s="3" t="s">
        <v>3</v>
      </c>
    </row>
    <row r="2" spans="1:4" ht="24.75" customHeight="1">
      <c r="A2" s="28" t="s">
        <v>21</v>
      </c>
      <c r="B2" s="9" t="s">
        <v>36</v>
      </c>
      <c r="C2" s="15">
        <v>85</v>
      </c>
      <c r="D2" s="9" t="s">
        <v>18</v>
      </c>
    </row>
    <row r="3" spans="1:4" ht="24.75" customHeight="1">
      <c r="A3" s="28"/>
      <c r="B3" s="9" t="s">
        <v>19</v>
      </c>
      <c r="C3" s="15">
        <v>265</v>
      </c>
      <c r="D3" s="9" t="s">
        <v>18</v>
      </c>
    </row>
    <row r="4" spans="1:4" ht="24.75" customHeight="1">
      <c r="A4" s="11" t="s">
        <v>23</v>
      </c>
      <c r="C4" s="15">
        <v>50</v>
      </c>
      <c r="D4" s="9" t="s">
        <v>22</v>
      </c>
    </row>
    <row r="5" spans="1:3" ht="24.75" customHeight="1">
      <c r="A5" s="4" t="s">
        <v>24</v>
      </c>
      <c r="B5" s="9" t="s">
        <v>25</v>
      </c>
      <c r="C5" s="23">
        <f>SUM((B33/(B33+C33))*100/100)</f>
        <v>0.4</v>
      </c>
    </row>
    <row r="6" spans="1:4" ht="24.75" customHeight="1">
      <c r="A6" s="4" t="s">
        <v>26</v>
      </c>
      <c r="B6" s="9" t="s">
        <v>27</v>
      </c>
      <c r="C6" s="15">
        <v>2000</v>
      </c>
      <c r="D6" s="9" t="s">
        <v>34</v>
      </c>
    </row>
    <row r="7" spans="1:4" ht="24.75" customHeight="1">
      <c r="A7" t="s">
        <v>45</v>
      </c>
      <c r="C7" s="19">
        <v>1</v>
      </c>
      <c r="D7" s="9" t="s">
        <v>46</v>
      </c>
    </row>
    <row r="8" spans="1:3" ht="24.75" customHeight="1">
      <c r="A8" s="11" t="s">
        <v>28</v>
      </c>
      <c r="B8" s="16"/>
      <c r="C8" s="16"/>
    </row>
    <row r="9" spans="1:3" ht="24.75" customHeight="1">
      <c r="A9" s="4" t="s">
        <v>29</v>
      </c>
      <c r="B9" s="13">
        <f>SUM(C2*1.414)</f>
        <v>120.19</v>
      </c>
      <c r="C9" s="9" t="s">
        <v>18</v>
      </c>
    </row>
    <row r="10" spans="1:3" ht="24.75" customHeight="1">
      <c r="A10" s="4" t="s">
        <v>30</v>
      </c>
      <c r="B10" s="13">
        <f>SUM(C3*1.414)</f>
        <v>374.71</v>
      </c>
      <c r="C10" s="9" t="s">
        <v>18</v>
      </c>
    </row>
    <row r="11" spans="1:3" ht="24.75" customHeight="1">
      <c r="A11" s="4" t="s">
        <v>31</v>
      </c>
      <c r="B11" s="14">
        <f>SUM(B25/B10)</f>
        <v>0.04003095727362494</v>
      </c>
      <c r="C11" s="9" t="s">
        <v>33</v>
      </c>
    </row>
    <row r="12" spans="1:3" ht="24.75" customHeight="1">
      <c r="A12" s="4" t="s">
        <v>32</v>
      </c>
      <c r="B12" s="14">
        <f>SUM(B25/B9)</f>
        <v>0.12480239620600715</v>
      </c>
      <c r="C12" s="9" t="s">
        <v>33</v>
      </c>
    </row>
    <row r="13" spans="1:4" ht="24.75" customHeight="1">
      <c r="A13" s="4" t="s">
        <v>35</v>
      </c>
      <c r="B13" s="14">
        <f>SUM(5.5*B23)/B9</f>
        <v>0.5491305433064315</v>
      </c>
      <c r="C13" s="9" t="s">
        <v>33</v>
      </c>
      <c r="D13" s="8"/>
    </row>
    <row r="15" spans="1:9" ht="24.75" customHeight="1">
      <c r="A15" s="10" t="s">
        <v>20</v>
      </c>
      <c r="B15" s="21"/>
      <c r="I15" s="2"/>
    </row>
    <row r="16" spans="1:9" ht="24.75" customHeight="1">
      <c r="A16" s="5"/>
      <c r="B16" s="18" t="s">
        <v>4</v>
      </c>
      <c r="C16" s="17"/>
      <c r="D16" s="18" t="s">
        <v>5</v>
      </c>
      <c r="E16" s="17"/>
      <c r="F16" s="18" t="s">
        <v>6</v>
      </c>
      <c r="G16" s="17"/>
      <c r="H16" s="18" t="s">
        <v>7</v>
      </c>
      <c r="I16" s="2" t="s">
        <v>11</v>
      </c>
    </row>
    <row r="17" spans="1:9" s="4" customFormat="1" ht="24.75" customHeight="1">
      <c r="A17" s="2" t="s">
        <v>17</v>
      </c>
      <c r="B17" s="19">
        <v>35</v>
      </c>
      <c r="C17" s="1" t="s">
        <v>8</v>
      </c>
      <c r="D17" s="19">
        <v>0.3</v>
      </c>
      <c r="E17" s="1" t="s">
        <v>9</v>
      </c>
      <c r="F17" s="20">
        <f aca="true" t="shared" si="0" ref="F17:F22">B17*D17</f>
        <v>10.5</v>
      </c>
      <c r="G17" s="1" t="s">
        <v>10</v>
      </c>
      <c r="H17" s="13">
        <f>F17/(F17+F18+F19+F20+F21+F22)*100</f>
        <v>87.5</v>
      </c>
      <c r="I17" s="2" t="s">
        <v>11</v>
      </c>
    </row>
    <row r="18" spans="1:9" s="4" customFormat="1" ht="24.75" customHeight="1">
      <c r="A18" s="2" t="s">
        <v>12</v>
      </c>
      <c r="B18" s="19">
        <v>15</v>
      </c>
      <c r="C18" s="1" t="s">
        <v>8</v>
      </c>
      <c r="D18" s="19">
        <v>0.1</v>
      </c>
      <c r="E18" s="1" t="s">
        <v>9</v>
      </c>
      <c r="F18" s="20">
        <f t="shared" si="0"/>
        <v>1.5</v>
      </c>
      <c r="G18" s="1" t="s">
        <v>10</v>
      </c>
      <c r="H18" s="13">
        <f>F18/(F17+F18+F19+F20+F21+F22)*100</f>
        <v>12.5</v>
      </c>
      <c r="I18" s="2" t="s">
        <v>11</v>
      </c>
    </row>
    <row r="19" spans="1:9" s="4" customFormat="1" ht="24.75" customHeight="1">
      <c r="A19" s="2" t="s">
        <v>13</v>
      </c>
      <c r="B19" s="19"/>
      <c r="C19" s="1" t="s">
        <v>8</v>
      </c>
      <c r="D19" s="19">
        <v>1</v>
      </c>
      <c r="E19" s="1" t="s">
        <v>9</v>
      </c>
      <c r="F19" s="20">
        <f t="shared" si="0"/>
        <v>0</v>
      </c>
      <c r="G19" s="1" t="s">
        <v>10</v>
      </c>
      <c r="H19" s="13">
        <f>F19/(F17+F18+F19+F20+F21+F22)*100</f>
        <v>0</v>
      </c>
      <c r="I19" s="2" t="s">
        <v>11</v>
      </c>
    </row>
    <row r="20" spans="1:9" s="4" customFormat="1" ht="24.75" customHeight="1">
      <c r="A20" s="2" t="s">
        <v>14</v>
      </c>
      <c r="B20" s="19"/>
      <c r="C20" s="1" t="s">
        <v>8</v>
      </c>
      <c r="D20" s="19">
        <v>1.5</v>
      </c>
      <c r="E20" s="1" t="s">
        <v>9</v>
      </c>
      <c r="F20" s="20">
        <f t="shared" si="0"/>
        <v>0</v>
      </c>
      <c r="G20" s="1" t="s">
        <v>10</v>
      </c>
      <c r="H20" s="13">
        <f>F20/(F17+F18+F19+F20+F21+F22)*100</f>
        <v>0</v>
      </c>
      <c r="I20" s="2" t="s">
        <v>11</v>
      </c>
    </row>
    <row r="21" spans="1:9" s="4" customFormat="1" ht="24.75" customHeight="1">
      <c r="A21" s="2" t="s">
        <v>47</v>
      </c>
      <c r="B21" s="19"/>
      <c r="C21" s="1" t="s">
        <v>8</v>
      </c>
      <c r="D21" s="19">
        <v>0.1</v>
      </c>
      <c r="E21" s="1" t="s">
        <v>9</v>
      </c>
      <c r="F21" s="20">
        <f t="shared" si="0"/>
        <v>0</v>
      </c>
      <c r="G21" s="1" t="s">
        <v>10</v>
      </c>
      <c r="H21" s="13">
        <f>F21/(F17+F18+F19+F20+F21+F22)*100</f>
        <v>0</v>
      </c>
      <c r="I21" s="2" t="s">
        <v>11</v>
      </c>
    </row>
    <row r="22" spans="1:9" s="4" customFormat="1" ht="24.75" customHeight="1">
      <c r="A22" s="2" t="s">
        <v>16</v>
      </c>
      <c r="B22" s="19"/>
      <c r="C22" s="1" t="s">
        <v>8</v>
      </c>
      <c r="D22" s="19">
        <v>0.05</v>
      </c>
      <c r="E22" s="1" t="s">
        <v>9</v>
      </c>
      <c r="F22" s="20">
        <f t="shared" si="0"/>
        <v>0</v>
      </c>
      <c r="G22" s="1" t="s">
        <v>10</v>
      </c>
      <c r="H22" s="13">
        <f>F90/(F17+F18+F19+F20+F21+F22)*100</f>
        <v>0</v>
      </c>
      <c r="I22" s="2"/>
    </row>
    <row r="23" spans="1:9" s="4" customFormat="1" ht="24.75" customHeight="1">
      <c r="A23" s="2" t="s">
        <v>44</v>
      </c>
      <c r="B23" s="20">
        <f>SUM(F17:F22)</f>
        <v>12</v>
      </c>
      <c r="C23" s="1" t="s">
        <v>10</v>
      </c>
      <c r="D23" s="1"/>
      <c r="E23" s="1"/>
      <c r="F23" s="1"/>
      <c r="G23" s="1"/>
      <c r="H23" s="1"/>
      <c r="I23" s="2"/>
    </row>
    <row r="24" spans="1:9" s="4" customFormat="1" ht="24.75" customHeight="1">
      <c r="A24" s="2" t="s">
        <v>43</v>
      </c>
      <c r="B24" s="27">
        <v>80</v>
      </c>
      <c r="C24" s="1" t="s">
        <v>11</v>
      </c>
      <c r="D24" s="1"/>
      <c r="E24" s="1"/>
      <c r="F24" s="1"/>
      <c r="G24" s="1"/>
      <c r="H24" s="1"/>
      <c r="I24" s="2"/>
    </row>
    <row r="25" spans="1:8" s="4" customFormat="1" ht="24.75" customHeight="1">
      <c r="A25" s="2" t="s">
        <v>42</v>
      </c>
      <c r="B25" s="20">
        <f>B23/B24*100</f>
        <v>15</v>
      </c>
      <c r="C25" s="1" t="s">
        <v>10</v>
      </c>
      <c r="D25" s="1"/>
      <c r="E25" s="1"/>
      <c r="F25" s="1"/>
      <c r="G25" s="1"/>
      <c r="H25" s="1"/>
    </row>
    <row r="26" spans="1:8" s="4" customFormat="1" ht="24.75" customHeight="1">
      <c r="A26" s="26" t="s">
        <v>41</v>
      </c>
      <c r="B26" s="27">
        <v>100</v>
      </c>
      <c r="C26" s="1" t="s">
        <v>37</v>
      </c>
      <c r="D26" s="1"/>
      <c r="E26" s="1"/>
      <c r="F26" s="1"/>
      <c r="G26" s="1"/>
      <c r="H26" s="1"/>
    </row>
    <row r="27" spans="2:8" s="4" customFormat="1" ht="24.75" customHeight="1">
      <c r="B27" s="9"/>
      <c r="C27" s="9"/>
      <c r="D27" s="9"/>
      <c r="E27" s="9"/>
      <c r="F27" s="9"/>
      <c r="G27" s="9"/>
      <c r="H27" s="9"/>
    </row>
    <row r="28" spans="1:5" ht="24.75" customHeight="1">
      <c r="A28" s="12" t="s">
        <v>40</v>
      </c>
      <c r="B28" s="13">
        <f>(B9*C5)/(B13*B26)*10^3</f>
        <v>875.493096969697</v>
      </c>
      <c r="C28" s="9" t="s">
        <v>38</v>
      </c>
      <c r="E28" s="25"/>
    </row>
    <row r="31" spans="1:9" ht="24.75" customHeight="1">
      <c r="A31" s="7" t="s">
        <v>39</v>
      </c>
      <c r="B31" s="7"/>
      <c r="C31" s="24"/>
      <c r="D31" s="7"/>
      <c r="E31" s="7"/>
      <c r="F31" s="7"/>
      <c r="G31" s="7"/>
      <c r="H31" s="7"/>
      <c r="I31" s="7"/>
    </row>
    <row r="32" spans="1:9" ht="24.75" customHeight="1">
      <c r="A32" s="4" t="s">
        <v>0</v>
      </c>
      <c r="B32" s="4" t="s">
        <v>2</v>
      </c>
      <c r="C32" s="9" t="s">
        <v>15</v>
      </c>
      <c r="E32" s="22" t="s">
        <v>1</v>
      </c>
      <c r="F32" s="4"/>
      <c r="G32" s="4"/>
      <c r="H32" s="4"/>
      <c r="I32" s="4"/>
    </row>
    <row r="33" spans="1:9" ht="24.75" customHeight="1">
      <c r="A33" s="6">
        <f>SUM((B33/(B33+C33))*100/100)</f>
        <v>0.4</v>
      </c>
      <c r="B33" s="27">
        <v>80</v>
      </c>
      <c r="C33" s="27">
        <v>120</v>
      </c>
      <c r="D33" s="22"/>
      <c r="E33" s="4"/>
      <c r="F33" s="4"/>
      <c r="G33" s="4"/>
      <c r="H33" s="4"/>
      <c r="I33" s="4"/>
    </row>
    <row r="36" spans="2:8" ht="24.75" customHeight="1">
      <c r="B36"/>
      <c r="C36"/>
      <c r="D36"/>
      <c r="E36"/>
      <c r="F36"/>
      <c r="G36"/>
      <c r="H36"/>
    </row>
    <row r="37" spans="2:8" ht="24.75" customHeight="1">
      <c r="B37"/>
      <c r="C37"/>
      <c r="D37"/>
      <c r="E37"/>
      <c r="F37"/>
      <c r="G37"/>
      <c r="H37"/>
    </row>
    <row r="38" spans="2:8" ht="24.75" customHeight="1">
      <c r="B38"/>
      <c r="C38"/>
      <c r="D38"/>
      <c r="E38"/>
      <c r="F38"/>
      <c r="G38"/>
      <c r="H38"/>
    </row>
    <row r="39" spans="2:8" ht="24.75" customHeight="1">
      <c r="B39"/>
      <c r="C39"/>
      <c r="D39"/>
      <c r="E39"/>
      <c r="F39"/>
      <c r="G39"/>
      <c r="H39"/>
    </row>
    <row r="40" spans="2:8" ht="24.75" customHeight="1">
      <c r="B40"/>
      <c r="C40"/>
      <c r="D40"/>
      <c r="E40"/>
      <c r="F40"/>
      <c r="G40"/>
      <c r="H40"/>
    </row>
    <row r="41" spans="2:8" ht="24.75" customHeight="1">
      <c r="B41"/>
      <c r="C41"/>
      <c r="D41"/>
      <c r="E41"/>
      <c r="F41"/>
      <c r="G41"/>
      <c r="H41"/>
    </row>
    <row r="42" spans="2:8" ht="24.75" customHeight="1">
      <c r="B42"/>
      <c r="C42"/>
      <c r="D42"/>
      <c r="E42"/>
      <c r="F42"/>
      <c r="G42"/>
      <c r="H42"/>
    </row>
    <row r="43" spans="2:8" ht="24.75" customHeight="1">
      <c r="B43"/>
      <c r="C43"/>
      <c r="D43"/>
      <c r="E43"/>
      <c r="F43"/>
      <c r="G43"/>
      <c r="H43"/>
    </row>
    <row r="44" spans="2:8" ht="24.75" customHeight="1">
      <c r="B44"/>
      <c r="C44"/>
      <c r="D44"/>
      <c r="E44"/>
      <c r="F44"/>
      <c r="G44"/>
      <c r="H44"/>
    </row>
    <row r="45" spans="2:8" ht="24.75" customHeight="1">
      <c r="B45"/>
      <c r="C45"/>
      <c r="D45"/>
      <c r="E45"/>
      <c r="F45"/>
      <c r="G45"/>
      <c r="H45"/>
    </row>
    <row r="46" spans="2:8" ht="24.75" customHeight="1">
      <c r="B46"/>
      <c r="C46"/>
      <c r="D46"/>
      <c r="E46"/>
      <c r="F46"/>
      <c r="G46"/>
      <c r="H46"/>
    </row>
    <row r="47" spans="2:8" ht="24.75" customHeight="1">
      <c r="B47"/>
      <c r="C47"/>
      <c r="D47"/>
      <c r="E47"/>
      <c r="F47"/>
      <c r="G47"/>
      <c r="H47"/>
    </row>
    <row r="48" spans="2:8" ht="24.75" customHeight="1">
      <c r="B48"/>
      <c r="C48"/>
      <c r="D48"/>
      <c r="E48"/>
      <c r="F48"/>
      <c r="G48"/>
      <c r="H48"/>
    </row>
    <row r="49" spans="2:8" ht="24.75" customHeight="1">
      <c r="B49"/>
      <c r="C49"/>
      <c r="D49"/>
      <c r="E49"/>
      <c r="F49"/>
      <c r="G49"/>
      <c r="H49"/>
    </row>
    <row r="50" spans="2:8" ht="24.75" customHeight="1">
      <c r="B50"/>
      <c r="C50"/>
      <c r="D50"/>
      <c r="E50"/>
      <c r="F50"/>
      <c r="G50"/>
      <c r="H50"/>
    </row>
    <row r="51" spans="2:8" ht="24.75" customHeight="1">
      <c r="B51"/>
      <c r="C51"/>
      <c r="D51"/>
      <c r="E51"/>
      <c r="F51"/>
      <c r="G51"/>
      <c r="H51"/>
    </row>
    <row r="52" spans="2:8" ht="24.75" customHeight="1">
      <c r="B52"/>
      <c r="C52"/>
      <c r="D52"/>
      <c r="E52"/>
      <c r="F52"/>
      <c r="G52"/>
      <c r="H52"/>
    </row>
    <row r="53" spans="2:8" ht="24.75" customHeight="1">
      <c r="B53"/>
      <c r="C53"/>
      <c r="D53"/>
      <c r="E53"/>
      <c r="F53"/>
      <c r="G53"/>
      <c r="H53"/>
    </row>
    <row r="54" spans="2:8" ht="24.75" customHeight="1">
      <c r="B54"/>
      <c r="C54"/>
      <c r="D54"/>
      <c r="E54"/>
      <c r="F54"/>
      <c r="G54"/>
      <c r="H54"/>
    </row>
    <row r="55" spans="2:8" ht="24.75" customHeight="1">
      <c r="B55"/>
      <c r="C55"/>
      <c r="D55"/>
      <c r="E55"/>
      <c r="F55"/>
      <c r="G55"/>
      <c r="H55"/>
    </row>
    <row r="56" spans="2:8" ht="24.75" customHeight="1">
      <c r="B56"/>
      <c r="C56"/>
      <c r="D56"/>
      <c r="E56"/>
      <c r="F56"/>
      <c r="G56"/>
      <c r="H56"/>
    </row>
  </sheetData>
  <mergeCells count="1">
    <mergeCell ref="A2:A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CHUANGYI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</cp:lastModifiedBy>
  <dcterms:created xsi:type="dcterms:W3CDTF">2011-01-29T15:40:56Z</dcterms:created>
  <dcterms:modified xsi:type="dcterms:W3CDTF">2011-02-27T16:53:53Z</dcterms:modified>
  <cp:category/>
  <cp:version/>
  <cp:contentType/>
  <cp:contentStatus/>
</cp:coreProperties>
</file>