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常见计算方法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<sst xmlns="http://schemas.openxmlformats.org/spreadsheetml/2006/main" count="36" uniqueCount="36">
  <si>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Q</t>
  </si>
  <si>
    <t>η</t>
  </si>
  <si>
    <t>PO(W)</t>
  </si>
  <si>
    <r>
      <t>V</t>
    </r>
    <r>
      <rPr>
        <sz val="10"/>
        <rFont val="宋体"/>
        <family val="0"/>
      </rPr>
      <t>O(V)</t>
    </r>
  </si>
  <si>
    <r>
      <t>R</t>
    </r>
    <r>
      <rPr>
        <sz val="9"/>
        <rFont val="宋体"/>
        <family val="0"/>
      </rPr>
      <t>AC(Ω)</t>
    </r>
  </si>
  <si>
    <r>
      <t>I</t>
    </r>
    <r>
      <rPr>
        <sz val="10"/>
        <rFont val="宋体"/>
        <family val="0"/>
      </rPr>
      <t>O(A)</t>
    </r>
  </si>
  <si>
    <r>
      <t>V</t>
    </r>
    <r>
      <rPr>
        <sz val="10"/>
        <rFont val="宋体"/>
        <family val="0"/>
      </rPr>
      <t>IN(DC)MAX(V)</t>
    </r>
  </si>
  <si>
    <r>
      <t>P</t>
    </r>
    <r>
      <rPr>
        <sz val="10"/>
        <rFont val="宋体"/>
        <family val="0"/>
      </rPr>
      <t>O(W)</t>
    </r>
  </si>
  <si>
    <r>
      <t>V</t>
    </r>
    <r>
      <rPr>
        <sz val="10"/>
        <rFont val="宋体"/>
        <family val="0"/>
      </rPr>
      <t>IN(DC)MIN(V)</t>
    </r>
  </si>
  <si>
    <r>
      <t>M</t>
    </r>
    <r>
      <rPr>
        <sz val="9"/>
        <rFont val="宋体"/>
        <family val="0"/>
      </rPr>
      <t>MIN</t>
    </r>
  </si>
  <si>
    <t>K</t>
  </si>
  <si>
    <r>
      <t>M</t>
    </r>
    <r>
      <rPr>
        <sz val="9"/>
        <rFont val="宋体"/>
        <family val="0"/>
      </rPr>
      <t>MAX</t>
    </r>
  </si>
  <si>
    <t>Cr(Nf)</t>
  </si>
  <si>
    <t>Lr(uH)</t>
  </si>
  <si>
    <r>
      <t>V</t>
    </r>
    <r>
      <rPr>
        <sz val="10"/>
        <rFont val="宋体"/>
        <family val="0"/>
      </rPr>
      <t>F(V)</t>
    </r>
  </si>
  <si>
    <r>
      <t>L</t>
    </r>
    <r>
      <rPr>
        <sz val="9"/>
        <rFont val="宋体"/>
        <family val="0"/>
      </rPr>
      <t>P(uH)</t>
    </r>
  </si>
  <si>
    <r>
      <t>f</t>
    </r>
    <r>
      <rPr>
        <sz val="12"/>
        <rFont val="宋体"/>
        <family val="0"/>
      </rPr>
      <t>r(KHZ)</t>
    </r>
  </si>
  <si>
    <t>N</t>
  </si>
  <si>
    <t>Ae(cm²）</t>
  </si>
  <si>
    <r>
      <t>N</t>
    </r>
    <r>
      <rPr>
        <sz val="9"/>
        <rFont val="宋体"/>
        <family val="0"/>
      </rPr>
      <t>P</t>
    </r>
  </si>
  <si>
    <t>ΔB（T)</t>
  </si>
  <si>
    <r>
      <t>N</t>
    </r>
    <r>
      <rPr>
        <sz val="9"/>
        <rFont val="宋体"/>
        <family val="0"/>
      </rPr>
      <t>S</t>
    </r>
  </si>
  <si>
    <r>
      <t>V</t>
    </r>
    <r>
      <rPr>
        <sz val="10"/>
        <rFont val="宋体"/>
        <family val="0"/>
      </rPr>
      <t>IN(DC)</t>
    </r>
  </si>
  <si>
    <t>N(计算）</t>
  </si>
  <si>
    <t>CF</t>
  </si>
  <si>
    <t>RSS</t>
  </si>
  <si>
    <t>Rfmin</t>
  </si>
  <si>
    <t>RFMAX</t>
  </si>
  <si>
    <t>起机频率</t>
  </si>
  <si>
    <t>最小频率</t>
  </si>
  <si>
    <t>A</t>
  </si>
  <si>
    <t>B</t>
  </si>
  <si>
    <t>最大工作频率</t>
  </si>
  <si>
    <t>fs(max)(KHZ)</t>
  </si>
  <si>
    <t>fs(min)(KHZ)允许</t>
  </si>
  <si>
    <t>fs(min)(KHZ)设定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</si>
</sst>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Relationship Id="rId7" Type="http://schemas.openxmlformats.org/officeDocument/2006/relationships/image" Target="../media/image12.emf" /><Relationship Id="rId8" Type="http://schemas.openxmlformats.org/officeDocument/2006/relationships/image" Target="../media/image13.emf" /><Relationship Id="rId9" Type="http://schemas.openxmlformats.org/officeDocument/2006/relationships/image" Target="../media/image14.emf" /><Relationship Id="rId10" Type="http://schemas.openxmlformats.org/officeDocument/2006/relationships/image" Target="../media/image15.emf" /><Relationship Id="rId11" Type="http://schemas.openxmlformats.org/officeDocument/2006/relationships/image" Target="../media/image16.emf" /><Relationship Id="rId12" Type="http://schemas.openxmlformats.org/officeDocument/2006/relationships/image" Target="../media/image17.emf" /><Relationship Id="rId13" Type="http://schemas.openxmlformats.org/officeDocument/2006/relationships/image" Target="../media/image4.emf" /><Relationship Id="rId1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10</xdr:row>
      <xdr:rowOff>238125</xdr:rowOff>
    </xdr:from>
    <xdr:to>
      <xdr:col>8</xdr:col>
      <xdr:colOff>409575</xdr:colOff>
      <xdr:row>11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5334000"/>
          <a:ext cx="1943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11</xdr:row>
      <xdr:rowOff>219075</xdr:rowOff>
    </xdr:from>
    <xdr:to>
      <xdr:col>8</xdr:col>
      <xdr:colOff>200025</xdr:colOff>
      <xdr:row>11</xdr:row>
      <xdr:rowOff>533400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5867400"/>
          <a:ext cx="1485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</xdr:row>
      <xdr:rowOff>47625</xdr:rowOff>
    </xdr:from>
    <xdr:to>
      <xdr:col>7</xdr:col>
      <xdr:colOff>381000</xdr:colOff>
      <xdr:row>2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228600"/>
          <a:ext cx="1219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4</xdr:row>
      <xdr:rowOff>85725</xdr:rowOff>
    </xdr:from>
    <xdr:to>
      <xdr:col>7</xdr:col>
      <xdr:colOff>771525</xdr:colOff>
      <xdr:row>4</xdr:row>
      <xdr:rowOff>600075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476375"/>
          <a:ext cx="1295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5</xdr:row>
      <xdr:rowOff>76200</xdr:rowOff>
    </xdr:from>
    <xdr:to>
      <xdr:col>7</xdr:col>
      <xdr:colOff>771525</xdr:colOff>
      <xdr:row>5</xdr:row>
      <xdr:rowOff>676275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10400" y="2085975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12</xdr:row>
      <xdr:rowOff>266700</xdr:rowOff>
    </xdr:from>
    <xdr:to>
      <xdr:col>9</xdr:col>
      <xdr:colOff>219075</xdr:colOff>
      <xdr:row>13</xdr:row>
      <xdr:rowOff>476250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81800" y="6477000"/>
          <a:ext cx="2667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14</xdr:row>
      <xdr:rowOff>390525</xdr:rowOff>
    </xdr:from>
    <xdr:to>
      <xdr:col>2</xdr:col>
      <xdr:colOff>1876425</xdr:colOff>
      <xdr:row>16</xdr:row>
      <xdr:rowOff>190500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" y="7877175"/>
          <a:ext cx="1704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13</xdr:row>
      <xdr:rowOff>9525</xdr:rowOff>
    </xdr:from>
    <xdr:to>
      <xdr:col>8</xdr:col>
      <xdr:colOff>333375</xdr:colOff>
      <xdr:row>14</xdr:row>
      <xdr:rowOff>161925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15200" y="6781800"/>
          <a:ext cx="1562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5</xdr:row>
      <xdr:rowOff>552450</xdr:rowOff>
    </xdr:from>
    <xdr:to>
      <xdr:col>8</xdr:col>
      <xdr:colOff>38100</xdr:colOff>
      <xdr:row>6</xdr:row>
      <xdr:rowOff>647700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96125" y="2562225"/>
          <a:ext cx="1485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7</xdr:row>
      <xdr:rowOff>133350</xdr:rowOff>
    </xdr:from>
    <xdr:to>
      <xdr:col>7</xdr:col>
      <xdr:colOff>723900</xdr:colOff>
      <xdr:row>8</xdr:row>
      <xdr:rowOff>276225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58100" y="354330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9</xdr:row>
      <xdr:rowOff>9525</xdr:rowOff>
    </xdr:from>
    <xdr:to>
      <xdr:col>7</xdr:col>
      <xdr:colOff>523875</xdr:colOff>
      <xdr:row>10</xdr:row>
      <xdr:rowOff>38100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67575" y="443865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14</xdr:row>
      <xdr:rowOff>333375</xdr:rowOff>
    </xdr:from>
    <xdr:to>
      <xdr:col>7</xdr:col>
      <xdr:colOff>476250</xdr:colOff>
      <xdr:row>16</xdr:row>
      <xdr:rowOff>9525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53250" y="7820025"/>
          <a:ext cx="1133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942975</xdr:colOff>
      <xdr:row>27</xdr:row>
      <xdr:rowOff>161925</xdr:rowOff>
    </xdr:to>
    <xdr:pic>
      <xdr:nvPicPr>
        <xdr:cNvPr id="13" name="Picture 13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43375" y="10715625"/>
          <a:ext cx="1971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29</xdr:row>
      <xdr:rowOff>171450</xdr:rowOff>
    </xdr:from>
    <xdr:to>
      <xdr:col>6</xdr:col>
      <xdr:colOff>352425</xdr:colOff>
      <xdr:row>45</xdr:row>
      <xdr:rowOff>57150</xdr:rowOff>
    </xdr:to>
    <xdr:pic>
      <xdr:nvPicPr>
        <xdr:cNvPr id="14" name="Picture 13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76325" y="11972925"/>
          <a:ext cx="597217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zoomScale="90" zoomScaleNormal="90" zoomScalePageLayoutView="0" workbookViewId="0" topLeftCell="A10">
      <selection activeCell="C17" sqref="C17"/>
    </sheetView>
  </sheetViews>
  <sheetFormatPr defaultColWidth="9.00390625" defaultRowHeight="14.25"/>
  <cols>
    <col min="1" max="1" width="18.125" style="0" customWidth="1"/>
    <col min="3" max="3" width="27.25390625" style="0" customWidth="1"/>
    <col min="4" max="4" width="13.50390625" style="0" customWidth="1"/>
    <col min="5" max="5" width="12.75390625" style="0" bestFit="1" customWidth="1"/>
    <col min="6" max="6" width="7.25390625" style="0" customWidth="1"/>
    <col min="7" max="7" width="12.00390625" style="0" customWidth="1"/>
    <col min="8" max="8" width="12.25390625" style="0" customWidth="1"/>
  </cols>
  <sheetData>
    <row r="2" spans="1:5" ht="27.75" customHeight="1">
      <c r="A2" t="s">
        <v>3</v>
      </c>
      <c r="B2">
        <v>56</v>
      </c>
      <c r="D2" t="s">
        <v>4</v>
      </c>
      <c r="E2">
        <f>8*E10*E10*B2*B2/E4/3.1415/3.14159</f>
        <v>158.2038694409506</v>
      </c>
    </row>
    <row r="3" spans="1:5" ht="34.5" customHeight="1">
      <c r="A3" t="s">
        <v>5</v>
      </c>
      <c r="B3">
        <v>3.57</v>
      </c>
      <c r="D3" t="s">
        <v>2</v>
      </c>
      <c r="E3">
        <f>B2*B3/B8</f>
        <v>208.25</v>
      </c>
    </row>
    <row r="4" spans="1:5" ht="33" customHeight="1">
      <c r="A4" t="s">
        <v>6</v>
      </c>
      <c r="B4">
        <v>420</v>
      </c>
      <c r="D4" t="s">
        <v>7</v>
      </c>
      <c r="E4">
        <f>B2*B3</f>
        <v>199.92</v>
      </c>
    </row>
    <row r="5" spans="1:5" ht="48.75" customHeight="1">
      <c r="A5" t="s">
        <v>8</v>
      </c>
      <c r="B5">
        <v>320</v>
      </c>
      <c r="D5" t="s">
        <v>9</v>
      </c>
      <c r="E5">
        <f>2*E10*(B2+B9)/B4</f>
        <v>0.9523809523809523</v>
      </c>
    </row>
    <row r="6" spans="1:5" ht="54" customHeight="1">
      <c r="A6" t="s">
        <v>10</v>
      </c>
      <c r="B6">
        <v>5</v>
      </c>
      <c r="D6" t="s">
        <v>11</v>
      </c>
      <c r="E6">
        <f>2*E10*(B2+B9)/B5</f>
        <v>1.25</v>
      </c>
    </row>
    <row r="7" spans="4:5" ht="56.25" customHeight="1">
      <c r="D7" t="s">
        <v>12</v>
      </c>
      <c r="E7">
        <f>0.5/3.1416/B10/E2/E13*1000000</f>
        <v>23.73179899820169</v>
      </c>
    </row>
    <row r="8" spans="1:5" ht="42.75" customHeight="1">
      <c r="A8" t="s">
        <v>1</v>
      </c>
      <c r="B8">
        <v>0.96</v>
      </c>
      <c r="D8" t="s">
        <v>13</v>
      </c>
      <c r="E8">
        <f>E13*E2/6.48/B10*1000</f>
        <v>103.49358923789808</v>
      </c>
    </row>
    <row r="9" spans="1:5" ht="37.5" customHeight="1">
      <c r="A9" t="s">
        <v>14</v>
      </c>
      <c r="B9">
        <v>0.7</v>
      </c>
      <c r="D9" t="s">
        <v>15</v>
      </c>
      <c r="E9">
        <f>E8*B6</f>
        <v>517.4679461894904</v>
      </c>
    </row>
    <row r="10" spans="1:5" ht="52.5" customHeight="1">
      <c r="A10" s="1" t="s">
        <v>16</v>
      </c>
      <c r="B10">
        <v>100</v>
      </c>
      <c r="D10" t="s">
        <v>17</v>
      </c>
      <c r="E10">
        <f>B14/2/(B2+B9)</f>
        <v>3.527336860670194</v>
      </c>
    </row>
    <row r="11" spans="1:5" ht="43.5" customHeight="1">
      <c r="A11" t="s">
        <v>18</v>
      </c>
      <c r="B11">
        <v>0.97</v>
      </c>
      <c r="D11" t="s">
        <v>19</v>
      </c>
      <c r="E11">
        <f>E15*(B2+2*B9)/2/B13/B12/B11*10</f>
        <v>40.2558853192933</v>
      </c>
    </row>
    <row r="12" spans="1:5" ht="44.25" customHeight="1">
      <c r="A12" t="s">
        <v>20</v>
      </c>
      <c r="B12">
        <v>0.4</v>
      </c>
      <c r="D12" t="s">
        <v>21</v>
      </c>
      <c r="E12">
        <f>E11/E15</f>
        <v>10.418179178161754</v>
      </c>
    </row>
    <row r="13" spans="1:5" ht="44.25" customHeight="1">
      <c r="A13" t="s">
        <v>35</v>
      </c>
      <c r="B13">
        <v>71</v>
      </c>
      <c r="D13" t="s">
        <v>0</v>
      </c>
      <c r="E13">
        <f>0.95*SQRT(B6+E6*E6/(E6*E6-1))/B6/E6</f>
        <v>0.4239077467772649</v>
      </c>
    </row>
    <row r="14" spans="1:5" ht="56.25" customHeight="1">
      <c r="A14" t="s">
        <v>22</v>
      </c>
      <c r="B14">
        <v>400</v>
      </c>
      <c r="D14" t="s">
        <v>33</v>
      </c>
      <c r="E14">
        <f>B10/SQRT(1+B6*(1-1/E5))</f>
        <v>115.47005383792518</v>
      </c>
    </row>
    <row r="15" spans="4:5" ht="42" customHeight="1">
      <c r="D15" t="s">
        <v>23</v>
      </c>
      <c r="E15">
        <f>E10*SQRT((B6+1)/B6)</f>
        <v>3.8640039330170444</v>
      </c>
    </row>
    <row r="16" spans="1:2" ht="51.75" customHeight="1">
      <c r="A16" t="s">
        <v>34</v>
      </c>
      <c r="B16">
        <f>B10/SQRT(1+B6*(1-1/(E6*E6)))</f>
        <v>59.76143046671968</v>
      </c>
    </row>
    <row r="17" ht="24.75" customHeight="1"/>
    <row r="18" ht="25.5" customHeight="1"/>
    <row r="19" spans="1:4" ht="27.75" customHeight="1">
      <c r="A19" t="s">
        <v>24</v>
      </c>
      <c r="B19">
        <v>470</v>
      </c>
      <c r="C19" t="s">
        <v>28</v>
      </c>
      <c r="D19">
        <f>1000000/(3*B19*B23)</f>
        <v>340.61026968828384</v>
      </c>
    </row>
    <row r="20" spans="1:4" ht="27.75" customHeight="1">
      <c r="A20" t="s">
        <v>25</v>
      </c>
      <c r="B20">
        <v>2.7</v>
      </c>
      <c r="C20" t="s">
        <v>29</v>
      </c>
      <c r="D20">
        <f>1/(3*(B19*B21))*1000000</f>
        <v>77.9362481490141</v>
      </c>
    </row>
    <row r="21" spans="1:4" ht="21" customHeight="1">
      <c r="A21" t="s">
        <v>26</v>
      </c>
      <c r="B21">
        <v>9.1</v>
      </c>
      <c r="C21" t="s">
        <v>32</v>
      </c>
      <c r="D21">
        <f>1000000/(3*B19*B24)</f>
        <v>603.2842912275536</v>
      </c>
    </row>
    <row r="22" spans="1:2" ht="19.5" customHeight="1">
      <c r="A22" t="s">
        <v>27</v>
      </c>
      <c r="B22">
        <v>2.7</v>
      </c>
    </row>
    <row r="23" spans="1:2" ht="14.25">
      <c r="A23" t="s">
        <v>30</v>
      </c>
      <c r="B23">
        <f>B20*B21/(B20+B21)</f>
        <v>2.0822033898305086</v>
      </c>
    </row>
    <row r="24" spans="1:2" ht="14.25">
      <c r="A24" t="s">
        <v>31</v>
      </c>
      <c r="B24">
        <f>B23*B22/(B23+B22)</f>
        <v>1.175598086124402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6" sqref="A26:B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2011-05-11T03:41:15Z</dcterms:modified>
  <cp:category/>
  <cp:version/>
  <cp:contentType/>
  <cp:contentStatus/>
</cp:coreProperties>
</file>