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Sheet1" sheetId="1" r:id="rId1"/>
    <sheet name="MOSFET型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<sst xmlns="http://schemas.openxmlformats.org/spreadsheetml/2006/main" count="45" uniqueCount="44">
  <si>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输入最小电压(VDC)Vin(min)</t>
  </si>
  <si>
    <t>额定输入电压(VDC)Vin</t>
  </si>
  <si>
    <t>输入最大电压(VDC)Vin(max)</t>
  </si>
  <si>
    <t>输入电流（A)Iin</t>
  </si>
  <si>
    <t>输出电压(VDC)Vout</t>
  </si>
  <si>
    <t>输出电流(A)Iout</t>
  </si>
  <si>
    <r>
      <t>输出整流二极管正向压降(VDC)V</t>
    </r>
    <r>
      <rPr>
        <vertAlign val="subscript"/>
        <sz val="12"/>
        <rFont val="宋体"/>
        <family val="0"/>
      </rPr>
      <t>D</t>
    </r>
  </si>
  <si>
    <r>
      <t>L2电感峰值电流I</t>
    </r>
    <r>
      <rPr>
        <vertAlign val="subscript"/>
        <sz val="12"/>
        <rFont val="宋体"/>
        <family val="0"/>
      </rPr>
      <t>L2(PEAK)</t>
    </r>
  </si>
  <si>
    <t>开关频率（KHz）Fsw</t>
  </si>
  <si>
    <r>
      <t>二极管最小反向峰值电压V</t>
    </r>
    <r>
      <rPr>
        <vertAlign val="subscript"/>
        <sz val="12"/>
        <rFont val="宋体"/>
        <family val="0"/>
      </rPr>
      <t>RD</t>
    </r>
  </si>
  <si>
    <r>
      <t>MOSFET I</t>
    </r>
    <r>
      <rPr>
        <vertAlign val="subscript"/>
        <sz val="12"/>
        <rFont val="宋体"/>
        <family val="0"/>
      </rPr>
      <t>DS(PEAK)</t>
    </r>
    <r>
      <rPr>
        <sz val="12"/>
        <rFont val="宋体"/>
        <family val="0"/>
      </rPr>
      <t>(</t>
    </r>
    <r>
      <rPr>
        <sz val="12"/>
        <rFont val="宋体"/>
        <family val="0"/>
      </rPr>
      <t>A)</t>
    </r>
  </si>
  <si>
    <r>
      <t>L1电感峰值电流I</t>
    </r>
    <r>
      <rPr>
        <vertAlign val="subscript"/>
        <sz val="12"/>
        <rFont val="宋体"/>
        <family val="0"/>
      </rPr>
      <t>L1(PEAK)</t>
    </r>
  </si>
  <si>
    <r>
      <t>MOSFET GD充电Q</t>
    </r>
    <r>
      <rPr>
        <vertAlign val="subscript"/>
        <sz val="12"/>
        <rFont val="宋体"/>
        <family val="0"/>
      </rPr>
      <t>GD</t>
    </r>
  </si>
  <si>
    <t>MOSFET型号</t>
  </si>
  <si>
    <t>1N60</t>
  </si>
  <si>
    <t>2N60</t>
  </si>
  <si>
    <t>4N60</t>
  </si>
  <si>
    <t>5N60</t>
  </si>
  <si>
    <t>7N60</t>
  </si>
  <si>
    <t>8N60</t>
  </si>
  <si>
    <t>10N60</t>
  </si>
  <si>
    <t>11N60</t>
  </si>
  <si>
    <t>12N60</t>
  </si>
  <si>
    <t>13N60</t>
  </si>
  <si>
    <t>20N60</t>
  </si>
  <si>
    <r>
      <t>MOSFET开通内阻R</t>
    </r>
    <r>
      <rPr>
        <vertAlign val="subscript"/>
        <sz val="12"/>
        <rFont val="宋体"/>
        <family val="0"/>
      </rPr>
      <t>DS(ON)</t>
    </r>
    <r>
      <rPr>
        <sz val="12"/>
        <rFont val="宋体"/>
        <family val="0"/>
      </rPr>
      <t>（</t>
    </r>
    <r>
      <rPr>
        <sz val="12"/>
        <rFont val="宋体"/>
        <family val="0"/>
      </rPr>
      <t>Ω）</t>
    </r>
  </si>
  <si>
    <r>
      <t>MOSFET驱动电流I</t>
    </r>
    <r>
      <rPr>
        <vertAlign val="subscript"/>
        <sz val="12"/>
        <rFont val="宋体"/>
        <family val="0"/>
      </rPr>
      <t>GATE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</t>
    </r>
  </si>
  <si>
    <t>低压占空比Dmax</t>
  </si>
  <si>
    <t>高压占空比Dmax</t>
  </si>
  <si>
    <t>L1=L2感量（uH）L（独立磁芯）</t>
  </si>
  <si>
    <t>L1=L2感量（uH）L（公用磁芯）</t>
  </si>
  <si>
    <r>
      <t>耦合电容的纹波电压△V</t>
    </r>
    <r>
      <rPr>
        <vertAlign val="subscript"/>
        <sz val="12"/>
        <rFont val="宋体"/>
        <family val="0"/>
      </rPr>
      <t>CS</t>
    </r>
    <r>
      <rPr>
        <sz val="12"/>
        <rFont val="宋体"/>
        <family val="0"/>
      </rPr>
      <t>(</t>
    </r>
    <r>
      <rPr>
        <sz val="12"/>
        <rFont val="宋体"/>
        <family val="0"/>
      </rPr>
      <t>A)</t>
    </r>
  </si>
  <si>
    <t>耦合电容Cs容量(uF)</t>
  </si>
  <si>
    <r>
      <t>输出电容的平均电流I</t>
    </r>
    <r>
      <rPr>
        <vertAlign val="subscript"/>
        <sz val="12"/>
        <rFont val="宋体"/>
        <family val="0"/>
      </rPr>
      <t>CS</t>
    </r>
    <r>
      <rPr>
        <sz val="12"/>
        <rFont val="宋体"/>
        <family val="0"/>
      </rPr>
      <t>(</t>
    </r>
    <r>
      <rPr>
        <sz val="12"/>
        <rFont val="宋体"/>
        <family val="0"/>
      </rPr>
      <t>A)</t>
    </r>
  </si>
  <si>
    <r>
      <t>耦合电容的平均电流I</t>
    </r>
    <r>
      <rPr>
        <vertAlign val="subscript"/>
        <sz val="12"/>
        <rFont val="宋体"/>
        <family val="0"/>
      </rPr>
      <t>CS</t>
    </r>
    <r>
      <rPr>
        <sz val="12"/>
        <rFont val="宋体"/>
        <family val="0"/>
      </rPr>
      <t>(</t>
    </r>
    <r>
      <rPr>
        <sz val="12"/>
        <rFont val="宋体"/>
        <family val="0"/>
      </rPr>
      <t>A)</t>
    </r>
  </si>
  <si>
    <t>输出电容的纹波电压Vripple（Vp-p）</t>
  </si>
  <si>
    <t>输出电容ESR （Ω）                 ≤</t>
  </si>
  <si>
    <t>输出电容容量Cout(uF)               ≥</t>
  </si>
  <si>
    <t>输入电容的平均电流Icin(RMS)（A)</t>
  </si>
  <si>
    <r>
      <t>电感纹波电流（A）△I</t>
    </r>
    <r>
      <rPr>
        <vertAlign val="subscript"/>
        <sz val="12"/>
        <rFont val="宋体"/>
        <family val="0"/>
      </rPr>
      <t>L</t>
    </r>
  </si>
  <si>
    <r>
      <t>MOSFET I</t>
    </r>
    <r>
      <rPr>
        <vertAlign val="subscript"/>
        <sz val="12"/>
        <rFont val="宋体"/>
        <family val="0"/>
      </rPr>
      <t>DS（RMS）</t>
    </r>
    <r>
      <rPr>
        <sz val="12"/>
        <rFont val="宋体"/>
        <family val="0"/>
      </rPr>
      <t>(</t>
    </r>
    <r>
      <rPr>
        <sz val="12"/>
        <rFont val="宋体"/>
        <family val="0"/>
      </rPr>
      <t>A)</t>
    </r>
  </si>
  <si>
    <t>MOSFET消耗功率PD(W)</t>
  </si>
  <si>
    <t>备注：黄色背景部分为自动计算部分，请不要修改。</t>
  </si>
  <si>
    <t>作者：江彬   职务:电源工程师   QQ：371644557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</si>
</sst>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vertAlign val="subscript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3</xdr:row>
      <xdr:rowOff>161925</xdr:rowOff>
    </xdr:from>
    <xdr:to>
      <xdr:col>9</xdr:col>
      <xdr:colOff>304800</xdr:colOff>
      <xdr:row>11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704850"/>
          <a:ext cx="5676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75" zoomScaleNormal="75" workbookViewId="0" topLeftCell="A1">
      <selection activeCell="F29" sqref="F29"/>
    </sheetView>
  </sheetViews>
  <sheetFormatPr defaultColWidth="9.00390625" defaultRowHeight="14.25"/>
  <cols>
    <col min="1" max="1" width="37.625" style="0" customWidth="1"/>
    <col min="2" max="2" width="14.875" style="0" customWidth="1"/>
    <col min="3" max="3" width="24.75390625" style="0" customWidth="1"/>
  </cols>
  <sheetData>
    <row r="1" spans="1:2" ht="14.25">
      <c r="A1" t="s">
        <v>0</v>
      </c>
      <c r="B1">
        <v>10</v>
      </c>
    </row>
    <row r="2" spans="1:2" ht="14.25">
      <c r="A2" t="s">
        <v>1</v>
      </c>
      <c r="B2">
        <v>12</v>
      </c>
    </row>
    <row r="3" spans="1:2" ht="14.25">
      <c r="A3" t="s">
        <v>2</v>
      </c>
      <c r="B3">
        <v>16</v>
      </c>
    </row>
    <row r="4" spans="1:2" ht="18.75" customHeight="1">
      <c r="A4" t="s">
        <v>3</v>
      </c>
      <c r="B4" s="1">
        <f>B6*(B5/B1)</f>
        <v>2.4</v>
      </c>
    </row>
    <row r="5" spans="1:2" ht="14.25">
      <c r="A5" t="s">
        <v>4</v>
      </c>
      <c r="B5">
        <v>12</v>
      </c>
    </row>
    <row r="6" spans="1:2" ht="14.25">
      <c r="A6" t="s">
        <v>5</v>
      </c>
      <c r="B6">
        <v>2</v>
      </c>
    </row>
    <row r="7" spans="1:2" ht="18.75">
      <c r="A7" t="s">
        <v>6</v>
      </c>
      <c r="B7">
        <v>0.85</v>
      </c>
    </row>
    <row r="8" spans="1:2" ht="18.75" customHeight="1">
      <c r="A8" t="s">
        <v>27</v>
      </c>
      <c r="B8" s="1">
        <f>(B5+B7)/(B1+B5+B7)</f>
        <v>0.562363238512035</v>
      </c>
    </row>
    <row r="9" spans="1:2" ht="19.5" customHeight="1">
      <c r="A9" t="s">
        <v>28</v>
      </c>
      <c r="B9" s="1">
        <f>(B5+B7)/(B3+B5+B7)</f>
        <v>0.4454072790294627</v>
      </c>
    </row>
    <row r="10" spans="1:2" ht="19.5" customHeight="1">
      <c r="A10" t="s">
        <v>39</v>
      </c>
      <c r="B10">
        <f>B4*0.4</f>
        <v>0.96</v>
      </c>
    </row>
    <row r="11" spans="1:2" ht="14.25">
      <c r="A11" t="s">
        <v>8</v>
      </c>
      <c r="B11">
        <v>100</v>
      </c>
    </row>
    <row r="12" spans="1:2" ht="19.5" customHeight="1">
      <c r="A12" t="s">
        <v>29</v>
      </c>
      <c r="B12" s="1">
        <f>(B1/(B10*B11))*B8*1000</f>
        <v>58.57950401167031</v>
      </c>
    </row>
    <row r="13" spans="1:2" ht="19.5" customHeight="1">
      <c r="A13" t="s">
        <v>11</v>
      </c>
      <c r="B13" s="1">
        <f>B6*(B5/B1)*(1+0.4/2)</f>
        <v>2.88</v>
      </c>
    </row>
    <row r="14" spans="1:2" ht="19.5" customHeight="1">
      <c r="A14" t="s">
        <v>7</v>
      </c>
      <c r="B14" s="1">
        <f>B6*(1+0.4/2)</f>
        <v>2.4</v>
      </c>
    </row>
    <row r="15" spans="1:2" ht="19.5" customHeight="1">
      <c r="A15" t="s">
        <v>30</v>
      </c>
      <c r="B15" s="1">
        <f>(B1/(2*B10*B11))*B8*1000</f>
        <v>29.289752005835155</v>
      </c>
    </row>
    <row r="16" spans="1:2" ht="19.5" customHeight="1">
      <c r="A16" t="s">
        <v>10</v>
      </c>
      <c r="B16" s="1">
        <f>B4/B8</f>
        <v>4.267704280155642</v>
      </c>
    </row>
    <row r="17" spans="1:2" ht="19.5" customHeight="1">
      <c r="A17" t="s">
        <v>40</v>
      </c>
      <c r="B17" s="1">
        <f>B4/SQRT(B8)</f>
        <v>3.200389081404563</v>
      </c>
    </row>
    <row r="18" spans="1:2" ht="19.5" customHeight="1">
      <c r="A18" t="s">
        <v>41</v>
      </c>
      <c r="B18" s="1">
        <f>B17*B17*B21*B8+(B1+B5)*B16*((B22*B11)/B23)</f>
        <v>7.475336964980545</v>
      </c>
    </row>
    <row r="19" spans="1:2" ht="19.5" customHeight="1">
      <c r="A19" t="s">
        <v>9</v>
      </c>
      <c r="B19" s="1">
        <f>B3+B5</f>
        <v>28</v>
      </c>
    </row>
    <row r="20" spans="1:2" ht="19.5" customHeight="1">
      <c r="A20" t="s">
        <v>13</v>
      </c>
      <c r="B20" s="2" t="s">
        <v>19</v>
      </c>
    </row>
    <row r="21" spans="1:2" ht="19.5" customHeight="1">
      <c r="A21" t="s">
        <v>25</v>
      </c>
      <c r="B21">
        <v>1.2</v>
      </c>
    </row>
    <row r="22" spans="1:2" ht="19.5" customHeight="1">
      <c r="A22" t="s">
        <v>12</v>
      </c>
      <c r="B22">
        <v>1.2E-05</v>
      </c>
    </row>
    <row r="23" spans="1:2" ht="19.5" customHeight="1">
      <c r="A23" t="s">
        <v>26</v>
      </c>
      <c r="B23">
        <v>0.2</v>
      </c>
    </row>
    <row r="24" spans="1:2" ht="19.5" customHeight="1">
      <c r="A24" t="s">
        <v>34</v>
      </c>
      <c r="B24" s="1">
        <f>B6*SQRT(B5/B1)</f>
        <v>2.1908902300206643</v>
      </c>
    </row>
    <row r="25" spans="1:2" ht="19.5" customHeight="1">
      <c r="A25" t="s">
        <v>31</v>
      </c>
      <c r="B25" s="1">
        <f>(B6*B8)/(B26*B11)</f>
        <v>0.00112472647702407</v>
      </c>
    </row>
    <row r="26" spans="1:2" ht="19.5" customHeight="1">
      <c r="A26" t="s">
        <v>32</v>
      </c>
      <c r="B26">
        <v>10</v>
      </c>
    </row>
    <row r="27" spans="1:2" ht="18.75">
      <c r="A27" t="s">
        <v>33</v>
      </c>
      <c r="B27" s="1">
        <f>B6*SQRT(B5/B1)</f>
        <v>2.1908902300206643</v>
      </c>
    </row>
    <row r="28" spans="1:2" ht="14.25">
      <c r="A28" t="s">
        <v>35</v>
      </c>
      <c r="B28">
        <v>0.06</v>
      </c>
    </row>
    <row r="29" spans="1:2" ht="19.5" customHeight="1">
      <c r="A29" t="s">
        <v>36</v>
      </c>
      <c r="B29" s="1">
        <f>(B28*0.5)/(B13+B14)</f>
        <v>0.005681818181818182</v>
      </c>
    </row>
    <row r="30" spans="1:2" ht="19.5" customHeight="1">
      <c r="A30" t="s">
        <v>37</v>
      </c>
      <c r="B30" s="1">
        <f>B6/(B28*0.5*B11)*B8*1000</f>
        <v>374.90882567469</v>
      </c>
    </row>
    <row r="31" spans="1:2" ht="19.5" customHeight="1">
      <c r="A31" t="s">
        <v>38</v>
      </c>
      <c r="B31" s="1">
        <f>B10/SQRT(12)</f>
        <v>0.27712812921102037</v>
      </c>
    </row>
    <row r="33" ht="14.25">
      <c r="A33" t="s">
        <v>43</v>
      </c>
    </row>
    <row r="35" ht="14.25">
      <c r="A35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2" sqref="A12"/>
    </sheetView>
  </sheetViews>
  <sheetFormatPr defaultColWidth="9.00390625" defaultRowHeight="14.25"/>
  <sheetData>
    <row r="1" ht="14.25">
      <c r="A1" t="s">
        <v>14</v>
      </c>
    </row>
    <row r="2" ht="14.25">
      <c r="A2" t="s">
        <v>15</v>
      </c>
    </row>
    <row r="3" ht="14.25">
      <c r="A3" t="s">
        <v>16</v>
      </c>
    </row>
    <row r="4" ht="14.25">
      <c r="A4" t="s">
        <v>17</v>
      </c>
    </row>
    <row r="5" ht="14.25">
      <c r="A5" t="s">
        <v>18</v>
      </c>
    </row>
    <row r="6" ht="14.25">
      <c r="A6" t="s">
        <v>19</v>
      </c>
    </row>
    <row r="7" ht="14.25">
      <c r="A7" t="s">
        <v>20</v>
      </c>
    </row>
    <row r="8" ht="14.25">
      <c r="A8" t="s">
        <v>21</v>
      </c>
    </row>
    <row r="9" ht="14.25">
      <c r="A9" t="s">
        <v>22</v>
      </c>
    </row>
    <row r="10" ht="14.25">
      <c r="A10" t="s">
        <v>23</v>
      </c>
    </row>
    <row r="11" ht="14.25">
      <c r="A11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2010-10-12T02:03:13Z</dcterms:created>
  <dcterms:modified xsi:type="dcterms:W3CDTF">2010-10-13T03:54:17Z</dcterms:modified>
  <cp:category/>
  <cp:version/>
  <cp:contentType/>
  <cp:contentStatus/>
</cp:coreProperties>
</file>