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/>
  </bookViews>
  <sheets>
    <sheet name="AP法设计变压器" sheetId="1" r:id="rId1"/>
  </sheets>
  <calcPr calcId="125725"/>
</workbook>
</file>

<file path=xl/calcChain.xml><?xml version="1.0" encoding="utf-8"?>
<calcChain xmlns="http://schemas.openxmlformats.org/spreadsheetml/2006/main">
  <c r="E5" i="1"/>
  <c r="E7"/>
  <c r="E9"/>
  <c r="E3"/>
  <c r="E4" s="1"/>
  <c r="E6" s="1"/>
  <c r="E10" s="1"/>
  <c r="E8" l="1"/>
</calcChain>
</file>

<file path=xl/comments1.xml><?xml version="1.0" encoding="utf-8"?>
<comments xmlns="http://schemas.openxmlformats.org/spreadsheetml/2006/main">
  <authors>
    <author>作者</author>
  </authors>
  <commentList>
    <comment ref="E3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根据所选拓扑和整流方式需要进行适时更正，更改方式可以根据下面的图2选择合适的公式。</t>
        </r>
      </text>
    </comment>
    <comment ref="E4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需要留有</t>
        </r>
        <r>
          <rPr>
            <sz val="9"/>
            <color indexed="81"/>
            <rFont val="Tahoma"/>
            <family val="2"/>
          </rPr>
          <t>10%</t>
        </r>
        <r>
          <rPr>
            <sz val="9"/>
            <color indexed="81"/>
            <rFont val="宋体"/>
            <family val="3"/>
            <charset val="134"/>
          </rPr>
          <t>的裕度。</t>
        </r>
      </text>
    </comment>
    <comment ref="E5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取大于计算值的最小整数</t>
        </r>
      </text>
    </comment>
    <comment ref="E8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注意变压器采用中心抽头时的修正因子。</t>
        </r>
      </text>
    </comment>
    <comment ref="E9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取大于计算值的最小整数</t>
        </r>
      </text>
    </comment>
  </commentList>
</comments>
</file>

<file path=xl/sharedStrings.xml><?xml version="1.0" encoding="utf-8"?>
<sst xmlns="http://schemas.openxmlformats.org/spreadsheetml/2006/main" count="36" uniqueCount="36">
  <si>
    <t>常量X（据磁芯结构和温升查表）</t>
    <phoneticPr fontId="1" type="noConversion"/>
  </si>
  <si>
    <t>推挽、全波</t>
    <phoneticPr fontId="1" type="noConversion"/>
  </si>
  <si>
    <t>镍锌铁氧体C型</t>
    <phoneticPr fontId="1" type="noConversion"/>
  </si>
  <si>
    <t>允许温升（℃）（自行决定，例如25℃，50℃等）</t>
    <phoneticPr fontId="1" type="noConversion"/>
  </si>
  <si>
    <t>计算后查表项</t>
    <phoneticPr fontId="1" type="noConversion"/>
  </si>
  <si>
    <r>
      <t>变压器原边输入电压</t>
    </r>
    <r>
      <rPr>
        <sz val="11"/>
        <color rgb="FFFF0000"/>
        <rFont val="宋体"/>
        <family val="3"/>
        <charset val="134"/>
        <scheme val="minor"/>
      </rPr>
      <t>Vp</t>
    </r>
    <r>
      <rPr>
        <sz val="11"/>
        <color rgb="FF3F3F76"/>
        <rFont val="宋体"/>
        <family val="3"/>
        <charset val="134"/>
        <scheme val="minor"/>
      </rPr>
      <t>（V）</t>
    </r>
    <phoneticPr fontId="1" type="noConversion"/>
  </si>
  <si>
    <r>
      <t>变压器副边输出电压</t>
    </r>
    <r>
      <rPr>
        <sz val="11"/>
        <color rgb="FFFF0000"/>
        <rFont val="宋体"/>
        <family val="3"/>
        <charset val="134"/>
        <scheme val="minor"/>
      </rPr>
      <t>Vs</t>
    </r>
    <r>
      <rPr>
        <sz val="11"/>
        <color rgb="FF3F3F76"/>
        <rFont val="宋体"/>
        <family val="3"/>
        <charset val="134"/>
        <scheme val="minor"/>
      </rPr>
      <t>（V）(Vs=V0+Vd，Vd常为0.6）</t>
    </r>
    <phoneticPr fontId="1" type="noConversion"/>
  </si>
  <si>
    <r>
      <t>变压器副边输出电流</t>
    </r>
    <r>
      <rPr>
        <sz val="11"/>
        <color rgb="FFFF0000"/>
        <rFont val="宋体"/>
        <family val="3"/>
        <charset val="134"/>
        <scheme val="minor"/>
      </rPr>
      <t>Is</t>
    </r>
    <r>
      <rPr>
        <sz val="11"/>
        <color rgb="FF3F3F76"/>
        <rFont val="宋体"/>
        <family val="3"/>
        <charset val="134"/>
        <scheme val="minor"/>
      </rPr>
      <t>（A）</t>
    </r>
    <phoneticPr fontId="1" type="noConversion"/>
  </si>
  <si>
    <r>
      <t>变压器效率</t>
    </r>
    <r>
      <rPr>
        <sz val="11"/>
        <color rgb="FFFF0000"/>
        <rFont val="宋体"/>
        <family val="3"/>
        <charset val="134"/>
        <scheme val="minor"/>
      </rPr>
      <t>η</t>
    </r>
    <phoneticPr fontId="1" type="noConversion"/>
  </si>
  <si>
    <r>
      <t>开关工作频率</t>
    </r>
    <r>
      <rPr>
        <sz val="11"/>
        <color rgb="FFFF0000"/>
        <rFont val="宋体"/>
        <family val="3"/>
        <charset val="134"/>
        <scheme val="minor"/>
      </rPr>
      <t>fs</t>
    </r>
    <r>
      <rPr>
        <sz val="11"/>
        <color rgb="FF3F3F76"/>
        <rFont val="宋体"/>
        <family val="3"/>
        <charset val="134"/>
        <scheme val="minor"/>
      </rPr>
      <t>(HZ)</t>
    </r>
    <phoneticPr fontId="1" type="noConversion"/>
  </si>
  <si>
    <r>
      <t>工作时的磁通密度</t>
    </r>
    <r>
      <rPr>
        <sz val="11"/>
        <color rgb="FFFF0000"/>
        <rFont val="宋体"/>
        <family val="3"/>
        <charset val="134"/>
        <scheme val="minor"/>
      </rPr>
      <t>Bw</t>
    </r>
    <r>
      <rPr>
        <sz val="11"/>
        <color rgb="FF3F3F76"/>
        <rFont val="宋体"/>
        <family val="3"/>
        <charset val="134"/>
        <scheme val="minor"/>
      </rPr>
      <t>（T）</t>
    </r>
    <phoneticPr fontId="1" type="noConversion"/>
  </si>
  <si>
    <r>
      <t>波形系数</t>
    </r>
    <r>
      <rPr>
        <sz val="11"/>
        <color rgb="FFFF0000"/>
        <rFont val="宋体"/>
        <family val="3"/>
        <charset val="134"/>
        <scheme val="minor"/>
      </rPr>
      <t>Kf</t>
    </r>
    <r>
      <rPr>
        <sz val="11"/>
        <color rgb="FF3F3F76"/>
        <rFont val="宋体"/>
        <family val="3"/>
        <charset val="134"/>
        <scheme val="minor"/>
      </rPr>
      <t>（正弦波4.44；方波4.0）</t>
    </r>
    <phoneticPr fontId="1" type="noConversion"/>
  </si>
  <si>
    <r>
      <t>窗口利用因数</t>
    </r>
    <r>
      <rPr>
        <sz val="11"/>
        <color rgb="FFFF0000"/>
        <rFont val="宋体"/>
        <family val="3"/>
        <charset val="134"/>
        <scheme val="minor"/>
      </rPr>
      <t>K0</t>
    </r>
    <r>
      <rPr>
        <sz val="11"/>
        <color rgb="FF3F3F76"/>
        <rFont val="宋体"/>
        <family val="3"/>
        <charset val="134"/>
        <scheme val="minor"/>
      </rPr>
      <t>（常取0.4）</t>
    </r>
    <phoneticPr fontId="1" type="noConversion"/>
  </si>
  <si>
    <r>
      <t>电流密度比例系数</t>
    </r>
    <r>
      <rPr>
        <sz val="11"/>
        <color rgb="FFFF0000"/>
        <rFont val="宋体"/>
        <family val="3"/>
        <charset val="134"/>
        <scheme val="minor"/>
      </rPr>
      <t>Kj</t>
    </r>
    <r>
      <rPr>
        <sz val="11"/>
        <color rgb="FF3F3F76"/>
        <rFont val="宋体"/>
        <family val="3"/>
        <charset val="134"/>
        <scheme val="minor"/>
      </rPr>
      <t>（据磁芯结构和温升查表）</t>
    </r>
    <phoneticPr fontId="1" type="noConversion"/>
  </si>
  <si>
    <r>
      <t>变压器视在功率</t>
    </r>
    <r>
      <rPr>
        <b/>
        <sz val="11"/>
        <color rgb="FFFF0000"/>
        <rFont val="宋体"/>
        <family val="3"/>
        <charset val="134"/>
        <scheme val="minor"/>
      </rPr>
      <t>PT</t>
    </r>
    <r>
      <rPr>
        <b/>
        <sz val="11"/>
        <color rgb="FFFA7D00"/>
        <rFont val="宋体"/>
        <family val="2"/>
        <charset val="134"/>
        <scheme val="minor"/>
      </rPr>
      <t>(VA)</t>
    </r>
    <phoneticPr fontId="1" type="noConversion"/>
  </si>
  <si>
    <r>
      <t>磁芯面积乘积</t>
    </r>
    <r>
      <rPr>
        <b/>
        <sz val="11"/>
        <color rgb="FFFF0000"/>
        <rFont val="宋体"/>
        <family val="3"/>
        <charset val="134"/>
        <scheme val="minor"/>
      </rPr>
      <t>AP</t>
    </r>
    <r>
      <rPr>
        <b/>
        <sz val="11"/>
        <color rgb="FFFA7D00"/>
        <rFont val="宋体"/>
        <family val="3"/>
        <charset val="134"/>
        <scheme val="minor"/>
      </rPr>
      <t>（AP=Aw*Ae）</t>
    </r>
    <phoneticPr fontId="1" type="noConversion"/>
  </si>
  <si>
    <r>
      <t>初级线圈匝数</t>
    </r>
    <r>
      <rPr>
        <b/>
        <sz val="11"/>
        <color rgb="FFFF0000"/>
        <rFont val="宋体"/>
        <family val="3"/>
        <charset val="134"/>
        <scheme val="minor"/>
      </rPr>
      <t>Np</t>
    </r>
    <r>
      <rPr>
        <b/>
        <sz val="11"/>
        <color rgb="FFFA7D00"/>
        <rFont val="宋体"/>
        <family val="3"/>
        <charset val="134"/>
        <scheme val="minor"/>
      </rPr>
      <t>(匝）</t>
    </r>
    <phoneticPr fontId="1" type="noConversion"/>
  </si>
  <si>
    <r>
      <t>电流密度</t>
    </r>
    <r>
      <rPr>
        <b/>
        <sz val="11"/>
        <color rgb="FFFF0000"/>
        <rFont val="宋体"/>
        <family val="3"/>
        <charset val="134"/>
        <scheme val="minor"/>
      </rPr>
      <t>J</t>
    </r>
    <r>
      <rPr>
        <b/>
        <sz val="11"/>
        <color rgb="FFFA7D00"/>
        <rFont val="宋体"/>
        <family val="3"/>
        <charset val="134"/>
        <scheme val="minor"/>
      </rPr>
      <t>（A/cm2)</t>
    </r>
    <phoneticPr fontId="1" type="noConversion"/>
  </si>
  <si>
    <r>
      <t>初级侧电流</t>
    </r>
    <r>
      <rPr>
        <b/>
        <sz val="11"/>
        <color rgb="FFFF0000"/>
        <rFont val="宋体"/>
        <family val="3"/>
        <charset val="134"/>
        <scheme val="minor"/>
      </rPr>
      <t>Ip</t>
    </r>
    <r>
      <rPr>
        <b/>
        <sz val="11"/>
        <color rgb="FFFA7D00"/>
        <rFont val="宋体"/>
        <family val="3"/>
        <charset val="134"/>
        <scheme val="minor"/>
      </rPr>
      <t>（A）</t>
    </r>
    <phoneticPr fontId="1" type="noConversion"/>
  </si>
  <si>
    <r>
      <t>原边线径</t>
    </r>
    <r>
      <rPr>
        <b/>
        <sz val="11"/>
        <color rgb="FFFF0000"/>
        <rFont val="宋体"/>
        <family val="3"/>
        <charset val="134"/>
        <scheme val="minor"/>
      </rPr>
      <t>Dp</t>
    </r>
    <r>
      <rPr>
        <b/>
        <sz val="11"/>
        <color rgb="FFFA7D00"/>
        <rFont val="宋体"/>
        <family val="3"/>
        <charset val="134"/>
        <scheme val="minor"/>
      </rPr>
      <t>（cm）</t>
    </r>
    <phoneticPr fontId="1" type="noConversion"/>
  </si>
  <si>
    <r>
      <t>副边绕组匝数</t>
    </r>
    <r>
      <rPr>
        <b/>
        <sz val="11"/>
        <color rgb="FFFF0000"/>
        <rFont val="宋体"/>
        <family val="3"/>
        <charset val="134"/>
        <scheme val="minor"/>
      </rPr>
      <t>Ns</t>
    </r>
    <r>
      <rPr>
        <b/>
        <sz val="11"/>
        <color rgb="FFFA7D00"/>
        <rFont val="宋体"/>
        <family val="3"/>
        <charset val="134"/>
        <scheme val="minor"/>
      </rPr>
      <t>（匝）</t>
    </r>
    <phoneticPr fontId="1" type="noConversion"/>
  </si>
  <si>
    <r>
      <t>副边线径</t>
    </r>
    <r>
      <rPr>
        <b/>
        <sz val="11"/>
        <color rgb="FFFF0000"/>
        <rFont val="宋体"/>
        <family val="3"/>
        <charset val="134"/>
        <scheme val="minor"/>
      </rPr>
      <t>Ds</t>
    </r>
    <r>
      <rPr>
        <b/>
        <sz val="11"/>
        <color rgb="FFFA7D00"/>
        <rFont val="宋体"/>
        <family val="3"/>
        <charset val="134"/>
        <scheme val="minor"/>
      </rPr>
      <t>（cm）</t>
    </r>
    <phoneticPr fontId="1" type="noConversion"/>
  </si>
  <si>
    <r>
      <t>每匝长度</t>
    </r>
    <r>
      <rPr>
        <sz val="11"/>
        <color rgb="FFFF0000"/>
        <rFont val="宋体"/>
        <family val="3"/>
        <charset val="134"/>
        <scheme val="minor"/>
      </rPr>
      <t>MLT</t>
    </r>
    <r>
      <rPr>
        <sz val="11"/>
        <color theme="1"/>
        <rFont val="宋体"/>
        <family val="2"/>
        <charset val="134"/>
        <scheme val="minor"/>
      </rPr>
      <t>（cm）</t>
    </r>
    <phoneticPr fontId="1" type="noConversion"/>
  </si>
  <si>
    <r>
      <t>磁芯有效面积</t>
    </r>
    <r>
      <rPr>
        <sz val="11"/>
        <color rgb="FFFF0000"/>
        <rFont val="宋体"/>
        <family val="3"/>
        <charset val="134"/>
        <scheme val="minor"/>
      </rPr>
      <t>Ae</t>
    </r>
    <r>
      <rPr>
        <sz val="11"/>
        <color theme="1"/>
        <rFont val="宋体"/>
        <family val="2"/>
        <charset val="134"/>
        <scheme val="minor"/>
      </rPr>
      <t>（cm2）</t>
    </r>
    <phoneticPr fontId="1" type="noConversion"/>
  </si>
  <si>
    <r>
      <t>磁芯窗口面积</t>
    </r>
    <r>
      <rPr>
        <sz val="11"/>
        <color rgb="FFFF0000"/>
        <rFont val="宋体"/>
        <family val="3"/>
        <charset val="134"/>
        <scheme val="minor"/>
      </rPr>
      <t>Aw</t>
    </r>
    <r>
      <rPr>
        <sz val="11"/>
        <color theme="1"/>
        <rFont val="宋体"/>
        <family val="2"/>
        <charset val="134"/>
        <scheme val="minor"/>
      </rPr>
      <t>（cm2）</t>
    </r>
    <phoneticPr fontId="1" type="noConversion"/>
  </si>
  <si>
    <r>
      <t>磁芯重量</t>
    </r>
    <r>
      <rPr>
        <sz val="11"/>
        <color rgb="FFFF0000"/>
        <rFont val="宋体"/>
        <family val="3"/>
        <charset val="134"/>
        <scheme val="minor"/>
      </rPr>
      <t>Wt</t>
    </r>
    <r>
      <rPr>
        <sz val="11"/>
        <color theme="1"/>
        <rFont val="宋体"/>
        <family val="2"/>
        <charset val="134"/>
        <scheme val="minor"/>
      </rPr>
      <t>（KG）</t>
    </r>
    <phoneticPr fontId="1" type="noConversion"/>
  </si>
  <si>
    <r>
      <t>磁芯有效磁路长度</t>
    </r>
    <r>
      <rPr>
        <sz val="11"/>
        <color rgb="FFFF0000"/>
        <rFont val="宋体"/>
        <family val="3"/>
        <charset val="134"/>
        <scheme val="minor"/>
      </rPr>
      <t>Le</t>
    </r>
    <r>
      <rPr>
        <sz val="11"/>
        <color theme="1"/>
        <rFont val="宋体"/>
        <family val="2"/>
        <charset val="134"/>
        <scheme val="minor"/>
      </rPr>
      <t>(cm)</t>
    </r>
    <phoneticPr fontId="1" type="noConversion"/>
  </si>
  <si>
    <t>计算输出项</t>
    <phoneticPr fontId="1" type="noConversion"/>
  </si>
  <si>
    <t>已知输入项</t>
    <phoneticPr fontId="1" type="noConversion"/>
  </si>
  <si>
    <t>图 2</t>
    <phoneticPr fontId="1" type="noConversion"/>
  </si>
  <si>
    <t>图 1</t>
    <phoneticPr fontId="1" type="noConversion"/>
  </si>
  <si>
    <t>AP法设计变压器</t>
    <phoneticPr fontId="1" type="noConversion"/>
  </si>
  <si>
    <t>磁芯材质与结构（C型？）（决定以下参数,图1）</t>
    <phoneticPr fontId="1" type="noConversion"/>
  </si>
  <si>
    <r>
      <t>所选拓扑与全半波整流方式（决定</t>
    </r>
    <r>
      <rPr>
        <sz val="11"/>
        <color rgb="FFFF0000"/>
        <rFont val="宋体"/>
        <family val="3"/>
        <charset val="134"/>
        <scheme val="minor"/>
      </rPr>
      <t>PT</t>
    </r>
    <r>
      <rPr>
        <sz val="11"/>
        <color rgb="FF3F3F76"/>
        <rFont val="宋体"/>
        <family val="2"/>
        <charset val="134"/>
        <scheme val="minor"/>
      </rPr>
      <t>的计算方法，图</t>
    </r>
    <r>
      <rPr>
        <sz val="11"/>
        <color rgb="FF3F3F76"/>
        <rFont val="宋体"/>
        <family val="3"/>
        <charset val="134"/>
        <scheme val="minor"/>
      </rPr>
      <t>2</t>
    </r>
    <r>
      <rPr>
        <sz val="11"/>
        <color rgb="FF3F3F76"/>
        <rFont val="宋体"/>
        <family val="2"/>
        <charset val="134"/>
        <scheme val="minor"/>
      </rPr>
      <t>）</t>
    </r>
    <phoneticPr fontId="1" type="noConversion"/>
  </si>
  <si>
    <r>
      <t>据计算值E3(</t>
    </r>
    <r>
      <rPr>
        <sz val="11"/>
        <color rgb="FFFF0000"/>
        <rFont val="宋体"/>
        <family val="3"/>
        <charset val="134"/>
        <scheme val="minor"/>
      </rPr>
      <t>AP</t>
    </r>
    <r>
      <rPr>
        <sz val="11"/>
        <color theme="1"/>
        <rFont val="宋体"/>
        <family val="2"/>
        <charset val="134"/>
        <scheme val="minor"/>
      </rPr>
      <t>)的值可以查得如下数据：（表5.9）</t>
    </r>
    <phoneticPr fontId="1" type="noConversion"/>
  </si>
  <si>
    <t>有中心抽头的变压器，计算线径时Ip需要
乘以0.707的修正因子</t>
    <phoneticPr fontId="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</si>
</sst>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3F3F76"/>
      <name val="宋体"/>
      <family val="3"/>
      <charset val="134"/>
      <scheme val="minor"/>
    </font>
    <font>
      <sz val="24"/>
      <color theme="1"/>
      <name val="宋体"/>
      <family val="3"/>
      <charset val="134"/>
      <scheme val="minor"/>
    </font>
    <font>
      <sz val="24"/>
      <color theme="1"/>
      <name val="宋体"/>
      <family val="2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9"/>
      <color indexed="81"/>
      <name val="Tahoma"/>
      <family val="2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2" borderId="1" applyNumberFormat="0" applyAlignment="0" applyProtection="0">
      <alignment vertical="center"/>
    </xf>
    <xf numFmtId="0" fontId="3" fillId="3" borderId="1" applyNumberFormat="0" applyAlignment="0" applyProtection="0">
      <alignment vertical="center"/>
    </xf>
  </cellStyleXfs>
  <cellXfs count="18">
    <xf numFmtId="0" fontId="0" fillId="0" borderId="0" xfId="0">
      <alignment vertical="center"/>
    </xf>
    <xf numFmtId="0" fontId="7" fillId="3" borderId="1" xfId="2" applyFont="1" applyBorder="1" applyProtection="1">
      <alignment vertical="center"/>
    </xf>
    <xf numFmtId="0" fontId="0" fillId="6" borderId="0" xfId="0" applyFill="1" applyProtection="1">
      <alignment vertical="center"/>
    </xf>
    <xf numFmtId="0" fontId="2" fillId="2" borderId="1" xfId="1" applyBorder="1" applyAlignment="1" applyProtection="1">
      <alignment vertical="center"/>
    </xf>
    <xf numFmtId="0" fontId="4" fillId="2" borderId="1" xfId="1" applyFont="1" applyBorder="1" applyAlignment="1" applyProtection="1">
      <alignment vertical="center"/>
    </xf>
    <xf numFmtId="0" fontId="3" fillId="3" borderId="1" xfId="2" applyBorder="1" applyProtection="1">
      <alignment vertical="center"/>
    </xf>
    <xf numFmtId="0" fontId="4" fillId="2" borderId="1" xfId="1" applyFont="1" applyBorder="1" applyProtection="1">
      <alignment vertical="center"/>
    </xf>
    <xf numFmtId="0" fontId="0" fillId="6" borderId="2" xfId="0" applyFill="1" applyBorder="1" applyProtection="1">
      <alignment vertical="center"/>
    </xf>
    <xf numFmtId="9" fontId="4" fillId="2" borderId="1" xfId="1" applyNumberFormat="1" applyFont="1" applyBorder="1" applyProtection="1">
      <alignment vertical="center"/>
    </xf>
    <xf numFmtId="0" fontId="0" fillId="6" borderId="0" xfId="0" applyFill="1" applyAlignment="1" applyProtection="1">
      <alignment horizontal="center" vertical="center"/>
    </xf>
    <xf numFmtId="0" fontId="5" fillId="6" borderId="0" xfId="0" applyFont="1" applyFill="1" applyProtection="1">
      <alignment vertical="center"/>
    </xf>
    <xf numFmtId="0" fontId="5" fillId="4" borderId="1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0" fillId="6" borderId="2" xfId="0" applyFill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 wrapText="1"/>
    </xf>
  </cellXfs>
  <cellStyles count="3">
    <cellStyle name="常规" xfId="0" builtinId="0"/>
    <cellStyle name="计算" xfId="2" builtinId="22"/>
    <cellStyle name="输入" xfId="1" builtinId="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16</xdr:row>
      <xdr:rowOff>0</xdr:rowOff>
    </xdr:from>
    <xdr:to>
      <xdr:col>3</xdr:col>
      <xdr:colOff>1343025</xdr:colOff>
      <xdr:row>36</xdr:row>
      <xdr:rowOff>95250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81325"/>
          <a:ext cx="6200775" cy="37433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3</xdr:col>
      <xdr:colOff>1504950</xdr:colOff>
      <xdr:row>14</xdr:row>
      <xdr:rowOff>0</xdr:rowOff>
    </xdr:from>
    <xdr:to>
      <xdr:col>11</xdr:col>
      <xdr:colOff>333375</xdr:colOff>
      <xdr:row>46</xdr:row>
      <xdr:rowOff>133350</xdr:rowOff>
    </xdr:to>
    <xdr:pic>
      <xdr:nvPicPr>
        <xdr:cNvPr id="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248400" y="2638425"/>
          <a:ext cx="7181850" cy="5838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0</xdr:colOff>
      <xdr:row>39</xdr:row>
      <xdr:rowOff>0</xdr:rowOff>
    </xdr:from>
    <xdr:to>
      <xdr:col>3</xdr:col>
      <xdr:colOff>1371600</xdr:colOff>
      <xdr:row>56</xdr:row>
      <xdr:rowOff>85725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6972300"/>
          <a:ext cx="6229350" cy="30003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9525</xdr:colOff>
      <xdr:row>58</xdr:row>
      <xdr:rowOff>104775</xdr:rowOff>
    </xdr:from>
    <xdr:to>
      <xdr:col>6</xdr:col>
      <xdr:colOff>514350</xdr:colOff>
      <xdr:row>76</xdr:row>
      <xdr:rowOff>66675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" y="10982325"/>
          <a:ext cx="8382000" cy="3048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"/>
  <sheetViews>
    <sheetView tabSelected="1" workbookViewId="0">
      <selection activeCell="G14" sqref="G14"/>
    </sheetView>
  </sheetViews>
  <sheetFormatPr defaultRowHeight="13.5"/>
  <cols>
    <col min="1" max="1" width="46.5" style="2" customWidth="1"/>
    <col min="2" max="2" width="14" style="2" customWidth="1"/>
    <col min="3" max="3" width="3.25" style="2" customWidth="1"/>
    <col min="4" max="4" width="27.25" style="2" customWidth="1"/>
    <col min="5" max="5" width="9.625" style="2" bestFit="1" customWidth="1"/>
    <col min="6" max="6" width="2.75" style="2" customWidth="1"/>
    <col min="7" max="7" width="22" style="2" customWidth="1"/>
    <col min="8" max="8" width="20.75" style="2" customWidth="1"/>
    <col min="9" max="9" width="9.25" style="2" customWidth="1"/>
    <col min="10" max="16384" width="9" style="2"/>
  </cols>
  <sheetData>
    <row r="1" spans="1:8" ht="37.5" customHeight="1">
      <c r="D1" s="10" t="s">
        <v>31</v>
      </c>
    </row>
    <row r="2" spans="1:8" ht="45.75" customHeight="1">
      <c r="A2" s="11" t="s">
        <v>28</v>
      </c>
      <c r="B2" s="12"/>
      <c r="D2" s="13" t="s">
        <v>27</v>
      </c>
      <c r="E2" s="14"/>
      <c r="G2" s="15" t="s">
        <v>4</v>
      </c>
      <c r="H2" s="15"/>
    </row>
    <row r="3" spans="1:8">
      <c r="A3" s="3" t="s">
        <v>33</v>
      </c>
      <c r="B3" s="4" t="s">
        <v>1</v>
      </c>
      <c r="D3" s="5" t="s">
        <v>14</v>
      </c>
      <c r="E3" s="1">
        <f>(1/B7+1)*B5*B6*SQRT(2)</f>
        <v>265.7278422197773</v>
      </c>
      <c r="G3" s="16" t="s">
        <v>34</v>
      </c>
      <c r="H3" s="16"/>
    </row>
    <row r="4" spans="1:8">
      <c r="A4" s="6" t="s">
        <v>5</v>
      </c>
      <c r="B4" s="6">
        <v>28</v>
      </c>
      <c r="D4" s="1" t="s">
        <v>15</v>
      </c>
      <c r="E4" s="1">
        <f>POWER((E3*10000)/(B11*B10*B8*B9*B14),1/(1+B15))*(1+10%)</f>
        <v>0.41058980521896726</v>
      </c>
      <c r="G4" s="7" t="s">
        <v>22</v>
      </c>
      <c r="H4" s="7">
        <v>3.9</v>
      </c>
    </row>
    <row r="5" spans="1:8">
      <c r="A5" s="6" t="s">
        <v>6</v>
      </c>
      <c r="B5" s="6">
        <v>18.600000000000001</v>
      </c>
      <c r="D5" s="1" t="s">
        <v>16</v>
      </c>
      <c r="E5" s="1">
        <f>ROUNDUP(B4*10000/(B10*B8*B9*H5),0)</f>
        <v>17</v>
      </c>
      <c r="G5" s="7" t="s">
        <v>23</v>
      </c>
      <c r="H5" s="7">
        <v>0.36</v>
      </c>
    </row>
    <row r="6" spans="1:8">
      <c r="A6" s="6" t="s">
        <v>7</v>
      </c>
      <c r="B6" s="6">
        <v>5</v>
      </c>
      <c r="D6" s="1" t="s">
        <v>17</v>
      </c>
      <c r="E6" s="1">
        <f>B14*POWER(E4,B15)</f>
        <v>365.86880312779806</v>
      </c>
      <c r="G6" s="7" t="s">
        <v>24</v>
      </c>
      <c r="H6" s="7">
        <v>1.41</v>
      </c>
    </row>
    <row r="7" spans="1:8">
      <c r="A7" s="6" t="s">
        <v>8</v>
      </c>
      <c r="B7" s="8">
        <v>0.98</v>
      </c>
      <c r="D7" s="1" t="s">
        <v>18</v>
      </c>
      <c r="E7" s="1">
        <f>B5*B6/(B7*B4)</f>
        <v>3.3892128279883385</v>
      </c>
      <c r="G7" s="7" t="s">
        <v>25</v>
      </c>
      <c r="H7" s="7">
        <v>0.02</v>
      </c>
    </row>
    <row r="8" spans="1:8">
      <c r="A8" s="6" t="s">
        <v>9</v>
      </c>
      <c r="B8" s="6">
        <v>40000</v>
      </c>
      <c r="D8" s="1" t="s">
        <v>19</v>
      </c>
      <c r="E8" s="1">
        <f>SQRT(4*E7/(3.141592653*E6))</f>
        <v>0.10860299202438302</v>
      </c>
      <c r="G8" s="7" t="s">
        <v>26</v>
      </c>
      <c r="H8" s="7">
        <v>2.5</v>
      </c>
    </row>
    <row r="9" spans="1:8">
      <c r="A9" s="6" t="s">
        <v>10</v>
      </c>
      <c r="B9" s="6">
        <v>0.3</v>
      </c>
      <c r="D9" s="1" t="s">
        <v>20</v>
      </c>
      <c r="E9" s="1">
        <f>ROUNDUP(B5*E5/B4,0)</f>
        <v>12</v>
      </c>
    </row>
    <row r="10" spans="1:8">
      <c r="A10" s="6" t="s">
        <v>11</v>
      </c>
      <c r="B10" s="6">
        <v>4</v>
      </c>
      <c r="D10" s="1" t="s">
        <v>21</v>
      </c>
      <c r="E10" s="1">
        <f>SQRT(4*B6/(3.141592653*E6))</f>
        <v>0.13190989410240975</v>
      </c>
    </row>
    <row r="11" spans="1:8">
      <c r="A11" s="6" t="s">
        <v>12</v>
      </c>
      <c r="B11" s="6">
        <v>0.4</v>
      </c>
    </row>
    <row r="12" spans="1:8" ht="13.5" customHeight="1">
      <c r="A12" s="6" t="s">
        <v>32</v>
      </c>
      <c r="B12" s="6" t="s">
        <v>2</v>
      </c>
      <c r="D12" s="17" t="s">
        <v>35</v>
      </c>
      <c r="E12" s="17"/>
      <c r="F12" s="17"/>
    </row>
    <row r="13" spans="1:8">
      <c r="A13" s="6" t="s">
        <v>3</v>
      </c>
      <c r="B13" s="6">
        <v>25</v>
      </c>
      <c r="D13" s="17"/>
      <c r="E13" s="17"/>
      <c r="F13" s="17"/>
    </row>
    <row r="14" spans="1:8">
      <c r="A14" s="6" t="s">
        <v>13</v>
      </c>
      <c r="B14" s="6">
        <v>323</v>
      </c>
    </row>
    <row r="15" spans="1:8">
      <c r="A15" s="6" t="s">
        <v>0</v>
      </c>
      <c r="B15" s="6">
        <v>-0.14000000000000001</v>
      </c>
    </row>
    <row r="17" ht="30.75" customHeight="1"/>
    <row r="38" spans="1:1">
      <c r="A38" s="9" t="s">
        <v>30</v>
      </c>
    </row>
    <row r="58" spans="1:1">
      <c r="A58" s="9" t="s">
        <v>29</v>
      </c>
    </row>
  </sheetData>
  <mergeCells count="5">
    <mergeCell ref="A2:B2"/>
    <mergeCell ref="D2:E2"/>
    <mergeCell ref="G2:H2"/>
    <mergeCell ref="G3:H3"/>
    <mergeCell ref="D12:F13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AP法设计变压器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2011-01-18T08:51:40Z</dcterms:modified>
</cp:coreProperties>
</file>